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32767" yWindow="32767" windowWidth="28800" windowHeight="12015"/>
  </bookViews>
  <sheets>
    <sheet name="1.人口と世帯数の月別推移" sheetId="1" r:id="rId1"/>
    <sheet name="2.人口増減数の月別推移" sheetId="4" r:id="rId2"/>
    <sheet name="3.年齢別人口の月別推移" sheetId="3" r:id="rId3"/>
    <sheet name="4.地区別人口・世帯数" sheetId="2" r:id="rId4"/>
  </sheets>
  <definedNames>
    <definedName name="_xlnm.Print_Area" localSheetId="0">'1.人口と世帯数の月別推移'!$A$1:$I$39</definedName>
    <definedName name="_xlnm.Print_Area" localSheetId="3">'4.地区別人口・世帯数'!$A$1:$AK$125</definedName>
    <definedName name="_xlnm.Print_Area" localSheetId="2">'3.年齢別人口の月別推移'!$A$1:$S$161</definedName>
    <definedName name="_xlnm.Print_Area" localSheetId="1">'2.人口増減数の月別推移'!$A$1:$P$57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<sst xmlns="http://schemas.openxmlformats.org/spreadsheetml/2006/main" xmlns:r="http://schemas.openxmlformats.org/officeDocument/2006/relationships" count="162" uniqueCount="162">
  <si>
    <t>60～64</t>
  </si>
  <si>
    <t>(%)</t>
  </si>
  <si>
    <t>3  中　野</t>
    <rPh sb="3" eb="4">
      <t>ナカ</t>
    </rPh>
    <rPh sb="5" eb="6">
      <t>ノ</t>
    </rPh>
    <phoneticPr fontId="19"/>
  </si>
  <si>
    <t>社　会　増　減</t>
    <rPh sb="0" eb="3">
      <t>シャカイ</t>
    </rPh>
    <rPh sb="4" eb="7">
      <t>ゾウゲン</t>
    </rPh>
    <phoneticPr fontId="19"/>
  </si>
  <si>
    <t>5～9</t>
  </si>
  <si>
    <t>8  林</t>
    <rPh sb="3" eb="4">
      <t>ハヤシ</t>
    </rPh>
    <phoneticPr fontId="19"/>
  </si>
  <si>
    <t>90～94</t>
  </si>
  <si>
    <t>45～49</t>
  </si>
  <si>
    <t>5歳未満</t>
    <rPh sb="1" eb="2">
      <t>サイ</t>
    </rPh>
    <rPh sb="2" eb="4">
      <t>ミマン</t>
    </rPh>
    <phoneticPr fontId="19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</si>
  <si>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</si>
  <si>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割合</t>
    <rPh sb="0" eb="2">
      <t>ワリアイ</t>
    </rPh>
    <phoneticPr fontId="19"/>
  </si>
  <si>
    <t>55～59</t>
  </si>
  <si>
    <t>２０～２４</t>
  </si>
  <si>
    <t>10～14</t>
  </si>
  <si>
    <t>年　月</t>
    <rPh sb="0" eb="1">
      <t>ネン</t>
    </rPh>
    <rPh sb="2" eb="3">
      <t>ツキ</t>
    </rPh>
    <phoneticPr fontId="19"/>
  </si>
  <si>
    <t>15～64歳（生産年齢人口）</t>
    <rPh sb="5" eb="6">
      <t>サイ</t>
    </rPh>
    <rPh sb="7" eb="9">
      <t>セイサン</t>
    </rPh>
    <rPh sb="9" eb="11">
      <t>ネンレイ</t>
    </rPh>
    <rPh sb="11" eb="13">
      <t>ジンコウ</t>
    </rPh>
    <phoneticPr fontId="19"/>
  </si>
  <si>
    <t>総数</t>
    <rPh sb="0" eb="2">
      <t>ソウスウ</t>
    </rPh>
    <phoneticPr fontId="19"/>
  </si>
  <si>
    <t>80～84</t>
  </si>
  <si>
    <t>9月</t>
  </si>
  <si>
    <t>男</t>
    <rPh sb="0" eb="1">
      <t>オトコ</t>
    </rPh>
    <phoneticPr fontId="19"/>
  </si>
  <si>
    <t>累計差引</t>
    <rPh sb="0" eb="2">
      <t>ルイケイ</t>
    </rPh>
    <rPh sb="2" eb="4">
      <t>サシヒキ</t>
    </rPh>
    <phoneticPr fontId="19"/>
  </si>
  <si>
    <t>15～19</t>
  </si>
  <si>
    <t>女</t>
    <rPh sb="0" eb="1">
      <t>オンナ</t>
    </rPh>
    <phoneticPr fontId="19"/>
  </si>
  <si>
    <t>対前月
増減数</t>
    <rPh sb="0" eb="1">
      <t>タイ</t>
    </rPh>
    <rPh sb="1" eb="3">
      <t>ゼンゲツ</t>
    </rPh>
    <rPh sb="4" eb="6">
      <t>ゾウゲン</t>
    </rPh>
    <rPh sb="6" eb="7">
      <t>スウ</t>
    </rPh>
    <phoneticPr fontId="19"/>
  </si>
  <si>
    <t>30～34</t>
  </si>
  <si>
    <t>令和8年4月</t>
    <rPh sb="0" eb="2">
      <t>レイワ</t>
    </rPh>
    <rPh sb="3" eb="4">
      <t>ネン</t>
    </rPh>
    <rPh sb="5" eb="6">
      <t>ツキ</t>
    </rPh>
    <phoneticPr fontId="19"/>
  </si>
  <si>
    <t>65～69</t>
  </si>
  <si>
    <t>75～79</t>
  </si>
  <si>
    <t>50～54</t>
  </si>
  <si>
    <t>出生者数</t>
    <rPh sb="0" eb="2">
      <t>シュッセイ</t>
    </rPh>
    <rPh sb="2" eb="3">
      <t>シャ</t>
    </rPh>
    <rPh sb="3" eb="4">
      <t>スウ</t>
    </rPh>
    <phoneticPr fontId="19"/>
  </si>
  <si>
    <t>35～39</t>
  </si>
  <si>
    <t>増減数（人）</t>
    <rPh sb="0" eb="2">
      <t>ゾウゲン</t>
    </rPh>
    <rPh sb="2" eb="3">
      <t>スウ</t>
    </rPh>
    <rPh sb="4" eb="5">
      <t>ニン</t>
    </rPh>
    <phoneticPr fontId="19"/>
  </si>
  <si>
    <t>死亡</t>
    <rPh sb="0" eb="2">
      <t>シボウ</t>
    </rPh>
    <phoneticPr fontId="19"/>
  </si>
  <si>
    <t>令和9年1月</t>
    <rPh sb="0" eb="2">
      <t>レイワ</t>
    </rPh>
    <rPh sb="3" eb="4">
      <t>ネン</t>
    </rPh>
    <phoneticPr fontId="19"/>
  </si>
  <si>
    <t>　　　　5月</t>
    <rPh sb="5" eb="6">
      <t>ツキ</t>
    </rPh>
    <phoneticPr fontId="19"/>
  </si>
  <si>
    <t>6月</t>
    <rPh sb="1" eb="2">
      <t>ツキ</t>
    </rPh>
    <phoneticPr fontId="19"/>
  </si>
  <si>
    <t>差引
増減</t>
    <rPh sb="0" eb="2">
      <t>サシヒ</t>
    </rPh>
    <rPh sb="3" eb="5">
      <t>ゾウゲン</t>
    </rPh>
    <phoneticPr fontId="19"/>
  </si>
  <si>
    <t>合　計</t>
  </si>
  <si>
    <t>7月</t>
    <rPh sb="1" eb="2">
      <t>ツキ</t>
    </rPh>
    <phoneticPr fontId="19"/>
  </si>
  <si>
    <t>3月</t>
  </si>
  <si>
    <t>8月</t>
  </si>
  <si>
    <t>13  太　田</t>
    <rPh sb="4" eb="5">
      <t>フトシ</t>
    </rPh>
    <rPh sb="6" eb="7">
      <t>タ</t>
    </rPh>
    <phoneticPr fontId="19"/>
  </si>
  <si>
    <t>２．人口増減数の月別推移</t>
    <rPh sb="2" eb="4">
      <t>ジンコウ</t>
    </rPh>
    <rPh sb="4" eb="6">
      <t>ゾウゲン</t>
    </rPh>
    <rPh sb="6" eb="7">
      <t>スウ</t>
    </rPh>
    <rPh sb="8" eb="10">
      <t>ツキベツ</t>
    </rPh>
    <rPh sb="10" eb="12">
      <t>スイイ</t>
    </rPh>
    <phoneticPr fontId="19"/>
  </si>
  <si>
    <t>10月</t>
  </si>
  <si>
    <t>18東山見～21種田地区小計</t>
    <rPh sb="2" eb="3">
      <t>ヒガシ</t>
    </rPh>
    <rPh sb="3" eb="4">
      <t>ヤマ</t>
    </rPh>
    <rPh sb="4" eb="5">
      <t>ミ</t>
    </rPh>
    <rPh sb="8" eb="10">
      <t>タネダ</t>
    </rPh>
    <rPh sb="10" eb="12">
      <t>チク</t>
    </rPh>
    <rPh sb="12" eb="14">
      <t>ショウケイ</t>
    </rPh>
    <phoneticPr fontId="19"/>
  </si>
  <si>
    <t>6  鷹　栖</t>
    <rPh sb="3" eb="4">
      <t>タカ</t>
    </rPh>
    <rPh sb="5" eb="6">
      <t>ス</t>
    </rPh>
    <phoneticPr fontId="19"/>
  </si>
  <si>
    <t>11月</t>
  </si>
  <si>
    <t>12月</t>
  </si>
  <si>
    <t>20～24</t>
  </si>
  <si>
    <t>105～109</t>
  </si>
  <si>
    <t>25～29</t>
  </si>
  <si>
    <t>2月</t>
  </si>
  <si>
    <t>110歳以上</t>
    <rPh sb="3" eb="4">
      <t>サイ</t>
    </rPh>
    <rPh sb="4" eb="6">
      <t>イジョウ</t>
    </rPh>
    <phoneticPr fontId="19"/>
  </si>
  <si>
    <t>転入者数</t>
    <rPh sb="0" eb="1">
      <t>テン</t>
    </rPh>
    <rPh sb="1" eb="2">
      <t>ニュウ</t>
    </rPh>
    <rPh sb="2" eb="3">
      <t>シャ</t>
    </rPh>
    <rPh sb="3" eb="4">
      <t>スウ</t>
    </rPh>
    <phoneticPr fontId="19"/>
  </si>
  <si>
    <t>※住民基本台帳法改正に伴い、外国人住民を含んだ数値となっています。</t>
  </si>
  <si>
    <t>資料：市民課</t>
    <rPh sb="0" eb="2">
      <t>シリョウ</t>
    </rPh>
    <rPh sb="3" eb="5">
      <t>シミン</t>
    </rPh>
    <rPh sb="5" eb="6">
      <t>カ</t>
    </rPh>
    <phoneticPr fontId="19"/>
  </si>
  <si>
    <t>自然動態（人）</t>
    <rPh sb="0" eb="2">
      <t>シゼン</t>
    </rPh>
    <rPh sb="2" eb="4">
      <t>ドウタイ</t>
    </rPh>
    <rPh sb="5" eb="6">
      <t>ニン</t>
    </rPh>
    <phoneticPr fontId="19"/>
  </si>
  <si>
    <t>計</t>
    <rPh sb="0" eb="1">
      <t>ケイ</t>
    </rPh>
    <phoneticPr fontId="19"/>
  </si>
  <si>
    <t>社会動態（人）</t>
    <rPh sb="0" eb="2">
      <t>シャカイ</t>
    </rPh>
    <rPh sb="2" eb="4">
      <t>ドウタイ</t>
    </rPh>
    <rPh sb="5" eb="6">
      <t>ニン</t>
    </rPh>
    <phoneticPr fontId="19"/>
  </si>
  <si>
    <t>死亡者数</t>
    <rPh sb="0" eb="2">
      <t>シボウ</t>
    </rPh>
    <rPh sb="2" eb="3">
      <t>シャ</t>
    </rPh>
    <rPh sb="3" eb="4">
      <t>スウ</t>
    </rPh>
    <phoneticPr fontId="19"/>
  </si>
  <si>
    <t>転出者数</t>
    <rPh sb="0" eb="2">
      <t>テンシュツ</t>
    </rPh>
    <rPh sb="2" eb="3">
      <t>シャ</t>
    </rPh>
    <rPh sb="3" eb="4">
      <t>スウ</t>
    </rPh>
    <phoneticPr fontId="19"/>
  </si>
  <si>
    <t>３．年齢別人口の月別推移</t>
    <rPh sb="2" eb="4">
      <t>ネンレイ</t>
    </rPh>
    <rPh sb="4" eb="5">
      <t>ベツ</t>
    </rPh>
    <rPh sb="5" eb="7">
      <t>ジンコウ</t>
    </rPh>
    <rPh sb="8" eb="10">
      <t>ツキベツ</t>
    </rPh>
    <rPh sb="10" eb="12">
      <t>スイイ</t>
    </rPh>
    <phoneticPr fontId="19"/>
  </si>
  <si>
    <t>合　計</t>
    <rPh sb="0" eb="1">
      <t>ゴウ</t>
    </rPh>
    <rPh sb="2" eb="3">
      <t>ケイ</t>
    </rPh>
    <phoneticPr fontId="19"/>
  </si>
  <si>
    <t>40～44</t>
  </si>
  <si>
    <t>70～74</t>
  </si>
  <si>
    <t>85～89</t>
  </si>
  <si>
    <t>4  五鹿屋</t>
    <rPh sb="3" eb="4">
      <t>ゴ</t>
    </rPh>
    <rPh sb="4" eb="5">
      <t>シカ</t>
    </rPh>
    <rPh sb="5" eb="6">
      <t>ヤ</t>
    </rPh>
    <phoneticPr fontId="19"/>
  </si>
  <si>
    <t>95～99</t>
  </si>
  <si>
    <t>100～104</t>
  </si>
  <si>
    <t>10  油　田</t>
    <rPh sb="4" eb="5">
      <t>アブラ</t>
    </rPh>
    <rPh sb="6" eb="7">
      <t>タ</t>
    </rPh>
    <phoneticPr fontId="19"/>
  </si>
  <si>
    <t>再　掲</t>
    <rPh sb="0" eb="1">
      <t>サイ</t>
    </rPh>
    <rPh sb="2" eb="3">
      <t>ケイ</t>
    </rPh>
    <phoneticPr fontId="19"/>
  </si>
  <si>
    <t>15歳未満（年少人口）</t>
    <rPh sb="2" eb="3">
      <t>サイ</t>
    </rPh>
    <rPh sb="3" eb="5">
      <t>ミマン</t>
    </rPh>
    <rPh sb="6" eb="8">
      <t>ネンショウ</t>
    </rPh>
    <rPh sb="8" eb="10">
      <t>ジンコウ</t>
    </rPh>
    <phoneticPr fontId="19"/>
  </si>
  <si>
    <t>65歳以上（老年人口）</t>
    <rPh sb="2" eb="3">
      <t>サイ</t>
    </rPh>
    <rPh sb="3" eb="5">
      <t>イジョウ</t>
    </rPh>
    <rPh sb="6" eb="8">
      <t>ロウネン</t>
    </rPh>
    <rPh sb="8" eb="10">
      <t>ジンコウ</t>
    </rPh>
    <phoneticPr fontId="19"/>
  </si>
  <si>
    <t>15歳未満人口</t>
    <rPh sb="2" eb="3">
      <t>サイ</t>
    </rPh>
    <rPh sb="3" eb="5">
      <t>ミマン</t>
    </rPh>
    <rPh sb="5" eb="7">
      <t>ジンコウ</t>
    </rPh>
    <phoneticPr fontId="19"/>
  </si>
  <si>
    <t>青島</t>
    <rPh sb="0" eb="2">
      <t>アオシマ</t>
    </rPh>
    <phoneticPr fontId="19"/>
  </si>
  <si>
    <t>総人口割合</t>
    <rPh sb="0" eb="3">
      <t>ソウジンコウ</t>
    </rPh>
    <rPh sb="3" eb="5">
      <t>ワリアイ</t>
    </rPh>
    <phoneticPr fontId="19"/>
  </si>
  <si>
    <t>人口</t>
    <rPh sb="0" eb="1">
      <t>ヒト</t>
    </rPh>
    <rPh sb="1" eb="2">
      <t>クチ</t>
    </rPh>
    <phoneticPr fontId="19"/>
  </si>
  <si>
    <t>15～64歳人口</t>
    <rPh sb="5" eb="6">
      <t>サイ</t>
    </rPh>
    <rPh sb="6" eb="8">
      <t>ジンコウ</t>
    </rPh>
    <phoneticPr fontId="19"/>
  </si>
  <si>
    <t>65歳以上人口</t>
    <rPh sb="2" eb="3">
      <t>サイ</t>
    </rPh>
    <rPh sb="3" eb="5">
      <t>イジョウ</t>
    </rPh>
    <rPh sb="5" eb="7">
      <t>ジンコウ</t>
    </rPh>
    <phoneticPr fontId="19"/>
  </si>
  <si>
    <t>４．地区別人口・世帯数の月別推移</t>
    <rPh sb="2" eb="4">
      <t>チク</t>
    </rPh>
    <rPh sb="4" eb="5">
      <t>ベツ</t>
    </rPh>
    <rPh sb="5" eb="7">
      <t>ジンコウ</t>
    </rPh>
    <rPh sb="8" eb="11">
      <t>セタイスウ</t>
    </rPh>
    <rPh sb="12" eb="14">
      <t>ツキベツ</t>
    </rPh>
    <rPh sb="14" eb="16">
      <t>スイイ</t>
    </rPh>
    <phoneticPr fontId="19"/>
  </si>
  <si>
    <t>出　町</t>
  </si>
  <si>
    <t>1  出　町</t>
    <rPh sb="3" eb="4">
      <t>デ</t>
    </rPh>
    <rPh sb="5" eb="6">
      <t>マチ</t>
    </rPh>
    <phoneticPr fontId="19"/>
  </si>
  <si>
    <t>↓市民課資料</t>
    <rPh sb="1" eb="4">
      <t>シミンカ</t>
    </rPh>
    <rPh sb="4" eb="6">
      <t>シリョウ</t>
    </rPh>
    <phoneticPr fontId="19"/>
  </si>
  <si>
    <t>2  庄　下</t>
    <rPh sb="3" eb="4">
      <t>ショウ</t>
    </rPh>
    <rPh sb="5" eb="6">
      <t>シタ</t>
    </rPh>
    <phoneticPr fontId="19"/>
  </si>
  <si>
    <t>5  東野尻</t>
    <rPh sb="3" eb="4">
      <t>ヒガシ</t>
    </rPh>
    <rPh sb="4" eb="5">
      <t>ノ</t>
    </rPh>
    <rPh sb="5" eb="6">
      <t>シリ</t>
    </rPh>
    <phoneticPr fontId="19"/>
  </si>
  <si>
    <t>19　青　島</t>
    <rPh sb="3" eb="4">
      <t>アオ</t>
    </rPh>
    <rPh sb="5" eb="6">
      <t>シマ</t>
    </rPh>
    <phoneticPr fontId="19"/>
  </si>
  <si>
    <t>世帯数</t>
    <rPh sb="0" eb="3">
      <t>セタイスウ</t>
    </rPh>
    <phoneticPr fontId="19"/>
  </si>
  <si>
    <t>7  若　林</t>
    <rPh sb="3" eb="4">
      <t>ワカ</t>
    </rPh>
    <rPh sb="5" eb="6">
      <t>ハヤシ</t>
    </rPh>
    <phoneticPr fontId="19"/>
  </si>
  <si>
    <t>9  高　波</t>
    <rPh sb="3" eb="4">
      <t>タカ</t>
    </rPh>
    <rPh sb="5" eb="6">
      <t>ナミ</t>
    </rPh>
    <phoneticPr fontId="19"/>
  </si>
  <si>
    <t>11  南般若</t>
    <rPh sb="4" eb="5">
      <t>ミナミ</t>
    </rPh>
    <rPh sb="5" eb="7">
      <t>ハンニャ</t>
    </rPh>
    <phoneticPr fontId="19"/>
  </si>
  <si>
    <t>12  柳　瀬</t>
    <rPh sb="4" eb="5">
      <t>ヤナギ</t>
    </rPh>
    <rPh sb="6" eb="7">
      <t>セ</t>
    </rPh>
    <phoneticPr fontId="19"/>
  </si>
  <si>
    <t>14  般　若</t>
    <rPh sb="4" eb="5">
      <t>パン</t>
    </rPh>
    <rPh sb="6" eb="7">
      <t>ワカ</t>
    </rPh>
    <phoneticPr fontId="19"/>
  </si>
  <si>
    <t>15  東般若</t>
    <rPh sb="4" eb="5">
      <t>ヒガシ</t>
    </rPh>
    <rPh sb="5" eb="7">
      <t>ハンニャ</t>
    </rPh>
    <phoneticPr fontId="19"/>
  </si>
  <si>
    <t>転入－転出</t>
    <rPh sb="0" eb="2">
      <t>テンニュウ</t>
    </rPh>
    <rPh sb="3" eb="5">
      <t>テンシュツ</t>
    </rPh>
    <phoneticPr fontId="19"/>
  </si>
  <si>
    <t>16  栴檀野</t>
    <rPh sb="4" eb="6">
      <t>センダン</t>
    </rPh>
    <rPh sb="6" eb="7">
      <t>ノ</t>
    </rPh>
    <phoneticPr fontId="19"/>
  </si>
  <si>
    <t>17  栴檀山</t>
    <rPh sb="4" eb="6">
      <t>センダン</t>
    </rPh>
    <rPh sb="6" eb="7">
      <t>ヤマ</t>
    </rPh>
    <phoneticPr fontId="19"/>
  </si>
  <si>
    <t>1出町～17栴檀山地区小計</t>
    <rPh sb="1" eb="3">
      <t>デマチ</t>
    </rPh>
    <rPh sb="6" eb="8">
      <t>センダン</t>
    </rPh>
    <rPh sb="8" eb="9">
      <t>ヤマ</t>
    </rPh>
    <rPh sb="9" eb="11">
      <t>チク</t>
    </rPh>
    <rPh sb="11" eb="13">
      <t>ショウケイ</t>
    </rPh>
    <phoneticPr fontId="19"/>
  </si>
  <si>
    <t>２５～２９</t>
  </si>
  <si>
    <t>18　東山見</t>
    <rPh sb="3" eb="4">
      <t>ヒガシ</t>
    </rPh>
    <rPh sb="4" eb="5">
      <t>ヤマ</t>
    </rPh>
    <rPh sb="5" eb="6">
      <t>ミ</t>
    </rPh>
    <phoneticPr fontId="19"/>
  </si>
  <si>
    <t>20　雄　神</t>
    <rPh sb="3" eb="4">
      <t>オス</t>
    </rPh>
    <rPh sb="5" eb="6">
      <t>カミ</t>
    </rPh>
    <phoneticPr fontId="19"/>
  </si>
  <si>
    <t>転出</t>
    <rPh sb="0" eb="2">
      <t>テンシュツ</t>
    </rPh>
    <phoneticPr fontId="19"/>
  </si>
  <si>
    <t>４５～４９</t>
  </si>
  <si>
    <t>21　種　田</t>
    <rPh sb="3" eb="4">
      <t>タネ</t>
    </rPh>
    <rPh sb="5" eb="6">
      <t>タ</t>
    </rPh>
    <phoneticPr fontId="19"/>
  </si>
  <si>
    <t>人口（人）</t>
    <rPh sb="0" eb="1">
      <t>ヒト</t>
    </rPh>
    <rPh sb="1" eb="2">
      <t>クチ</t>
    </rPh>
    <rPh sb="3" eb="4">
      <t>ニン</t>
    </rPh>
    <phoneticPr fontId="19"/>
  </si>
  <si>
    <t>世帯数（世帯）</t>
    <rPh sb="0" eb="1">
      <t>ヨ</t>
    </rPh>
    <rPh sb="1" eb="2">
      <t>オビ</t>
    </rPh>
    <rPh sb="2" eb="3">
      <t>カズ</t>
    </rPh>
    <rPh sb="4" eb="6">
      <t>セタイ</t>
    </rPh>
    <phoneticPr fontId="19"/>
  </si>
  <si>
    <t>世帯数</t>
    <rPh sb="0" eb="1">
      <t>ヨ</t>
    </rPh>
    <rPh sb="1" eb="2">
      <t>オビ</t>
    </rPh>
    <rPh sb="2" eb="3">
      <t>スウ</t>
    </rPh>
    <phoneticPr fontId="19"/>
  </si>
  <si>
    <t>出生</t>
    <rPh sb="0" eb="2">
      <t>シュッショウ</t>
    </rPh>
    <phoneticPr fontId="19"/>
  </si>
  <si>
    <t>転入</t>
    <rPh sb="0" eb="2">
      <t>テンニュウ</t>
    </rPh>
    <phoneticPr fontId="19"/>
  </si>
  <si>
    <t>5月</t>
    <rPh sb="1" eb="2">
      <t>ツキ</t>
    </rPh>
    <phoneticPr fontId="19"/>
  </si>
  <si>
    <t>６０～６４</t>
  </si>
  <si>
    <t>累計</t>
    <rPh sb="0" eb="2">
      <t>ルイケイ</t>
    </rPh>
    <phoneticPr fontId="19"/>
  </si>
  <si>
    <t>うち外国人</t>
    <rPh sb="2" eb="5">
      <t>ガイコクジン</t>
    </rPh>
    <phoneticPr fontId="19"/>
  </si>
  <si>
    <t>年度累計</t>
    <rPh sb="0" eb="2">
      <t>ネンド</t>
    </rPh>
    <rPh sb="2" eb="4">
      <t>ルイケイ</t>
    </rPh>
    <phoneticPr fontId="19"/>
  </si>
  <si>
    <t>自　然　増　減</t>
    <rPh sb="0" eb="5">
      <t>シゼンゾウ</t>
    </rPh>
    <rPh sb="6" eb="7">
      <t>ゲン</t>
    </rPh>
    <phoneticPr fontId="19"/>
  </si>
  <si>
    <t>種田</t>
    <rPh sb="0" eb="2">
      <t>タネダ</t>
    </rPh>
    <phoneticPr fontId="19"/>
  </si>
  <si>
    <t>出生－死亡</t>
    <rPh sb="0" eb="2">
      <t>シュッショウ</t>
    </rPh>
    <rPh sb="3" eb="5">
      <t>シボウ</t>
    </rPh>
    <phoneticPr fontId="19"/>
  </si>
  <si>
    <t>この結果を←に値貼り付け</t>
    <rPh sb="2" eb="4">
      <t>ケッカ</t>
    </rPh>
    <rPh sb="7" eb="8">
      <t>アタイ</t>
    </rPh>
    <rPh sb="8" eb="9">
      <t>ハ</t>
    </rPh>
    <rPh sb="10" eb="11">
      <t>ツ</t>
    </rPh>
    <phoneticPr fontId="19"/>
  </si>
  <si>
    <t>５０～５４</t>
  </si>
  <si>
    <t>↓市民課資料値貼り付け</t>
    <rPh sb="1" eb="4">
      <t>シミンカ</t>
    </rPh>
    <rPh sb="4" eb="6">
      <t>シリョウ</t>
    </rPh>
    <rPh sb="6" eb="7">
      <t>アタイ</t>
    </rPh>
    <rPh sb="7" eb="8">
      <t>ハ</t>
    </rPh>
    <rPh sb="9" eb="10">
      <t>ツ</t>
    </rPh>
    <phoneticPr fontId="19"/>
  </si>
  <si>
    <t>資料：市民課</t>
  </si>
  <si>
    <t>　１１０～</t>
  </si>
  <si>
    <t>１０５～１０９</t>
  </si>
  <si>
    <t>１００～１０４</t>
  </si>
  <si>
    <t>９５～９９</t>
  </si>
  <si>
    <t>９０～９４</t>
  </si>
  <si>
    <t>８５～８９</t>
  </si>
  <si>
    <t>８０～８４</t>
  </si>
  <si>
    <t>７５～７９</t>
  </si>
  <si>
    <t>７０～７４</t>
  </si>
  <si>
    <t>６５～６９</t>
  </si>
  <si>
    <t>５５～５９</t>
  </si>
  <si>
    <t>４０～４４</t>
  </si>
  <si>
    <t>３５～３９</t>
  </si>
  <si>
    <t>３０～３４</t>
  </si>
  <si>
    <t>１５～１９</t>
  </si>
  <si>
    <t>１０～１４</t>
  </si>
  <si>
    <t>５～　９</t>
  </si>
  <si>
    <t>０～　４</t>
  </si>
  <si>
    <t>年齢</t>
    <rPh sb="0" eb="2">
      <t>ネンレイ</t>
    </rPh>
    <phoneticPr fontId="19"/>
  </si>
  <si>
    <t>世帯数</t>
  </si>
  <si>
    <t>人　口</t>
  </si>
  <si>
    <t>雄神</t>
    <rPh sb="0" eb="1">
      <t>オス</t>
    </rPh>
    <rPh sb="1" eb="2">
      <t>カミ</t>
    </rPh>
    <phoneticPr fontId="19"/>
  </si>
  <si>
    <t>東山見</t>
    <rPh sb="0" eb="1">
      <t>ヒガシ</t>
    </rPh>
    <rPh sb="1" eb="2">
      <t>ヤマ</t>
    </rPh>
    <rPh sb="2" eb="3">
      <t>ミ</t>
    </rPh>
    <phoneticPr fontId="19"/>
  </si>
  <si>
    <t>栴檀山</t>
  </si>
  <si>
    <t>五鹿屋</t>
  </si>
  <si>
    <t>栴檀野</t>
  </si>
  <si>
    <t>東般若</t>
  </si>
  <si>
    <t>般　若</t>
  </si>
  <si>
    <t>太　田</t>
  </si>
  <si>
    <t>柳　瀬</t>
  </si>
  <si>
    <t>南般若</t>
  </si>
  <si>
    <t>油　田</t>
  </si>
  <si>
    <t>高　波</t>
  </si>
  <si>
    <t>林</t>
  </si>
  <si>
    <t>若　林</t>
  </si>
  <si>
    <t>鷹　栖</t>
  </si>
  <si>
    <t>東野尻</t>
  </si>
  <si>
    <t>中　野</t>
  </si>
  <si>
    <t>庄　下</t>
  </si>
  <si>
    <t>地区名</t>
  </si>
  <si>
    <t>この結果を←に値貼り付け</t>
  </si>
  <si>
    <t xml:space="preserve">jinkou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</si>
</sst>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#,##0_);[Red]\(#,##0\)"/>
    <numFmt numFmtId="177" formatCode="#,##0.0_);[Red]\(#,##0.0\)"/>
    <numFmt numFmtId="178" formatCode="#,##0;&quot;▲ &quot;#,##0"/>
    <numFmt numFmtId="179" formatCode="0;&quot;▲ &quot;0"/>
    <numFmt numFmtId="180" formatCode="##&quot;～&quot;##"/>
    <numFmt numFmtId="181" formatCode="#0&quot;～&quot;#0"/>
    <numFmt numFmtId="182" formatCode="#,##0.0;[Red]\-#,##0.0"/>
  </numFmts>
  <fonts count="4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ゴシック"/>
      <family val="3"/>
    </font>
    <font>
      <sz val="10"/>
      <color auto="1"/>
      <name val="BIZ UDゴシック"/>
      <family val="3"/>
    </font>
    <font>
      <sz val="10"/>
      <color theme="1"/>
      <name val="ＭＳ Ｐゴシック"/>
      <family val="3"/>
    </font>
    <font>
      <sz val="14"/>
      <color auto="1"/>
      <name val="BIZ UDゴシック"/>
      <family val="3"/>
    </font>
    <font>
      <b/>
      <sz val="14"/>
      <color auto="1"/>
      <name val="BIZ UDゴシック"/>
      <family val="3"/>
    </font>
    <font>
      <sz val="9"/>
      <color auto="1"/>
      <name val="BIZ UDゴシック"/>
      <family val="3"/>
    </font>
    <font>
      <b/>
      <sz val="10"/>
      <color auto="1"/>
      <name val="BIZ UDゴシック"/>
      <family val="3"/>
    </font>
    <font>
      <sz val="10"/>
      <color indexed="12"/>
      <name val="BIZ UDゴシック"/>
      <family val="3"/>
    </font>
    <font>
      <sz val="10"/>
      <color indexed="10"/>
      <name val="BIZ UDゴシック"/>
      <family val="3"/>
    </font>
    <font>
      <sz val="8"/>
      <color auto="1"/>
      <name val="BIZ UDゴシック"/>
      <family val="3"/>
    </font>
    <font>
      <sz val="10"/>
      <color auto="1"/>
      <name val="ＭＳ ゴシック"/>
      <family val="3"/>
    </font>
    <font>
      <sz val="10"/>
      <color theme="1"/>
      <name val="ＭＳ ゴシック"/>
      <family val="3"/>
    </font>
    <font>
      <b/>
      <sz val="10"/>
      <color theme="1"/>
      <name val="ＭＳ ゴシック"/>
      <family val="3"/>
    </font>
    <font>
      <sz val="10"/>
      <color theme="1"/>
      <name val="BIZ UDゴシック"/>
      <family val="3"/>
    </font>
    <font>
      <b/>
      <sz val="10"/>
      <color theme="1"/>
      <name val="BIZ UDゴシック"/>
      <family val="3"/>
    </font>
    <font>
      <sz val="10"/>
      <color auto="1"/>
      <name val="ＭＳ Ｐゴシック"/>
      <family val="3"/>
    </font>
    <font>
      <sz val="9"/>
      <color indexed="12"/>
      <name val="BIZ UDゴシック"/>
      <family val="3"/>
    </font>
    <font>
      <sz val="9"/>
      <color indexed="10"/>
      <name val="BIZ UDゴシック"/>
      <family val="3"/>
    </font>
    <font>
      <b/>
      <sz val="9"/>
      <color auto="1"/>
      <name val="BIZ UD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b/>
      <sz val="9"/>
      <color auto="1"/>
      <name val="ＭＳ Ｐゴシック"/>
      <family val="3"/>
    </font>
    <font>
      <sz val="10"/>
      <color rgb="FFFF0000"/>
      <name val="BIZ UDゴシック"/>
      <family val="3"/>
    </font>
    <font>
      <sz val="12"/>
      <color auto="1"/>
      <name val="BIZ UDゴシック"/>
      <family val="3"/>
    </font>
    <font>
      <sz val="10"/>
      <color rgb="FF1600FF"/>
      <name val="ＭＳ Ｐゴシック"/>
      <family val="3"/>
    </font>
    <font>
      <sz val="10"/>
      <color rgb="FFFF0000"/>
      <name val="ＭＳ Ｐゴシック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E69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9FF"/>
        <bgColor indexed="64"/>
      </patternFill>
    </fill>
    <fill>
      <patternFill patternType="solid">
        <fgColor rgb="FF90D7F0"/>
        <bgColor indexed="64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328">
    <xf numFmtId="0" fontId="0" fillId="0" borderId="0" xfId="0">
      <alignment vertical="center"/>
    </xf>
    <xf numFmtId="0" fontId="20" fillId="0" borderId="0" xfId="0" applyFont="1">
      <alignment vertical="center"/>
    </xf>
    <xf numFmtId="38" fontId="21" fillId="0" borderId="0" xfId="42" applyFont="1">
      <alignment vertical="center"/>
    </xf>
    <xf numFmtId="38" fontId="22" fillId="0" borderId="0" xfId="42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right" vertical="center"/>
    </xf>
    <xf numFmtId="0" fontId="21" fillId="24" borderId="11" xfId="0" applyFont="1" applyFill="1" applyBorder="1" applyAlignment="1">
      <alignment horizontal="right" vertical="center"/>
    </xf>
    <xf numFmtId="0" fontId="21" fillId="24" borderId="12" xfId="0" applyFont="1" applyFill="1" applyBorder="1" applyAlignment="1">
      <alignment horizontal="right" vertical="center"/>
    </xf>
    <xf numFmtId="0" fontId="25" fillId="0" borderId="14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1" fillId="24" borderId="15" xfId="0" applyFont="1" applyFill="1" applyBorder="1" applyAlignment="1">
      <alignment horizontal="center" vertical="center"/>
    </xf>
    <xf numFmtId="0" fontId="26" fillId="24" borderId="16" xfId="0" applyFont="1" applyFill="1" applyBorder="1" applyAlignment="1">
      <alignment horizontal="center" vertical="center"/>
    </xf>
    <xf numFmtId="0" fontId="26" fillId="24" borderId="17" xfId="0" applyFont="1" applyFill="1" applyBorder="1" applyAlignment="1">
      <alignment horizontal="center" vertical="center"/>
    </xf>
    <xf numFmtId="176" fontId="26" fillId="0" borderId="18" xfId="0" applyNumberFormat="1" applyFont="1" applyBorder="1">
      <alignment vertical="center"/>
    </xf>
    <xf numFmtId="176" fontId="26" fillId="0" borderId="16" xfId="0" applyNumberFormat="1" applyFont="1" applyBorder="1">
      <alignment vertical="center"/>
    </xf>
    <xf numFmtId="176" fontId="26" fillId="0" borderId="16" xfId="0" applyNumberFormat="1" applyFont="1" applyBorder="1" applyAlignment="1">
      <alignment vertical="center"/>
    </xf>
    <xf numFmtId="176" fontId="26" fillId="0" borderId="17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0" fontId="21" fillId="24" borderId="19" xfId="0" applyFont="1" applyFill="1" applyBorder="1" applyAlignment="1">
      <alignment horizontal="center" vertical="center"/>
    </xf>
    <xf numFmtId="0" fontId="27" fillId="24" borderId="20" xfId="0" applyFont="1" applyFill="1" applyBorder="1" applyAlignment="1">
      <alignment horizontal="center" vertical="center"/>
    </xf>
    <xf numFmtId="0" fontId="27" fillId="24" borderId="21" xfId="0" applyFont="1" applyFill="1" applyBorder="1" applyAlignment="1">
      <alignment horizontal="center" vertical="center"/>
    </xf>
    <xf numFmtId="176" fontId="27" fillId="0" borderId="22" xfId="0" applyNumberFormat="1" applyFont="1" applyBorder="1">
      <alignment vertical="center"/>
    </xf>
    <xf numFmtId="176" fontId="27" fillId="0" borderId="20" xfId="0" applyNumberFormat="1" applyFont="1" applyBorder="1">
      <alignment vertical="center"/>
    </xf>
    <xf numFmtId="176" fontId="27" fillId="0" borderId="21" xfId="0" applyNumberFormat="1" applyFont="1" applyBorder="1">
      <alignment vertical="center"/>
    </xf>
    <xf numFmtId="0" fontId="21" fillId="24" borderId="23" xfId="0" applyFont="1" applyFill="1" applyBorder="1" applyAlignment="1">
      <alignment horizontal="center"/>
    </xf>
    <xf numFmtId="0" fontId="21" fillId="24" borderId="24" xfId="0" applyFont="1" applyFill="1" applyBorder="1" applyAlignment="1">
      <alignment horizontal="center" vertical="center"/>
    </xf>
    <xf numFmtId="177" fontId="21" fillId="0" borderId="22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0" fillId="0" borderId="0" xfId="0" applyNumberFormat="1" applyFont="1">
      <alignment vertical="center"/>
    </xf>
    <xf numFmtId="0" fontId="28" fillId="24" borderId="20" xfId="0" applyFont="1" applyFill="1" applyBorder="1" applyAlignment="1">
      <alignment horizontal="center" vertical="center"/>
    </xf>
    <xf numFmtId="0" fontId="28" fillId="24" borderId="21" xfId="0" applyFont="1" applyFill="1" applyBorder="1" applyAlignment="1">
      <alignment horizontal="center" vertical="center"/>
    </xf>
    <xf numFmtId="176" fontId="28" fillId="0" borderId="22" xfId="0" applyNumberFormat="1" applyFont="1" applyBorder="1">
      <alignment vertical="center"/>
    </xf>
    <xf numFmtId="176" fontId="28" fillId="0" borderId="20" xfId="0" applyNumberFormat="1" applyFont="1" applyBorder="1">
      <alignment vertical="center"/>
    </xf>
    <xf numFmtId="176" fontId="28" fillId="0" borderId="21" xfId="0" applyNumberFormat="1" applyFont="1" applyBorder="1">
      <alignment vertical="center"/>
    </xf>
    <xf numFmtId="0" fontId="21" fillId="24" borderId="25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center" vertical="center" wrapText="1"/>
    </xf>
    <xf numFmtId="0" fontId="21" fillId="24" borderId="27" xfId="0" applyFont="1" applyFill="1" applyBorder="1" applyAlignment="1">
      <alignment horizontal="center" vertical="center" wrapText="1"/>
    </xf>
    <xf numFmtId="178" fontId="21" fillId="0" borderId="28" xfId="0" applyNumberFormat="1" applyFont="1" applyBorder="1">
      <alignment vertical="center"/>
    </xf>
    <xf numFmtId="178" fontId="21" fillId="0" borderId="26" xfId="0" applyNumberFormat="1" applyFont="1" applyBorder="1">
      <alignment vertical="center"/>
    </xf>
    <xf numFmtId="178" fontId="21" fillId="0" borderId="27" xfId="0" applyNumberFormat="1" applyFont="1" applyBorder="1">
      <alignment vertical="center"/>
    </xf>
    <xf numFmtId="178" fontId="20" fillId="0" borderId="0" xfId="0" applyNumberFormat="1" applyFont="1">
      <alignment vertical="center"/>
    </xf>
    <xf numFmtId="0" fontId="29" fillId="0" borderId="29" xfId="0" applyFont="1" applyBorder="1" applyAlignment="1">
      <alignment horizontal="right" vertical="center"/>
    </xf>
    <xf numFmtId="0" fontId="21" fillId="24" borderId="30" xfId="0" applyFont="1" applyFill="1" applyBorder="1" applyAlignment="1">
      <alignment horizontal="center" vertical="center"/>
    </xf>
    <xf numFmtId="0" fontId="26" fillId="24" borderId="31" xfId="0" applyFont="1" applyFill="1" applyBorder="1" applyAlignment="1">
      <alignment horizontal="center" vertical="center"/>
    </xf>
    <xf numFmtId="0" fontId="26" fillId="24" borderId="32" xfId="0" applyFont="1" applyFill="1" applyBorder="1" applyAlignment="1">
      <alignment horizontal="center" vertical="center"/>
    </xf>
    <xf numFmtId="176" fontId="26" fillId="0" borderId="33" xfId="0" applyNumberFormat="1" applyFont="1" applyBorder="1">
      <alignment vertical="center"/>
    </xf>
    <xf numFmtId="176" fontId="26" fillId="0" borderId="34" xfId="0" applyNumberFormat="1" applyFont="1" applyBorder="1">
      <alignment vertical="center"/>
    </xf>
    <xf numFmtId="176" fontId="26" fillId="0" borderId="35" xfId="0" applyNumberFormat="1" applyFont="1" applyBorder="1">
      <alignment vertical="center"/>
    </xf>
    <xf numFmtId="0" fontId="21" fillId="24" borderId="36" xfId="0" applyFont="1" applyFill="1" applyBorder="1" applyAlignment="1">
      <alignment horizontal="center" vertical="center" wrapText="1"/>
    </xf>
    <xf numFmtId="0" fontId="21" fillId="24" borderId="37" xfId="0" applyFont="1" applyFill="1" applyBorder="1" applyAlignment="1">
      <alignment horizontal="center" vertical="center" wrapText="1"/>
    </xf>
    <xf numFmtId="176" fontId="25" fillId="0" borderId="14" xfId="0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30" fillId="0" borderId="0" xfId="0" applyFont="1">
      <alignment vertical="center"/>
    </xf>
    <xf numFmtId="38" fontId="31" fillId="0" borderId="38" xfId="42" applyFont="1" applyBorder="1">
      <alignment vertical="center"/>
    </xf>
    <xf numFmtId="38" fontId="31" fillId="0" borderId="0" xfId="42" applyFont="1">
      <alignment vertical="center"/>
    </xf>
    <xf numFmtId="38" fontId="32" fillId="0" borderId="38" xfId="42" applyFont="1" applyBorder="1">
      <alignment vertical="center"/>
    </xf>
    <xf numFmtId="38" fontId="22" fillId="0" borderId="0" xfId="42" applyFont="1" applyBorder="1" applyAlignment="1">
      <alignment horizontal="right" vertical="center"/>
    </xf>
    <xf numFmtId="0" fontId="21" fillId="0" borderId="0" xfId="0" applyFont="1">
      <alignment vertical="center"/>
    </xf>
    <xf numFmtId="0" fontId="20" fillId="0" borderId="0" xfId="0" applyFont="1" applyAlignment="1">
      <alignment vertical="top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21" fillId="24" borderId="15" xfId="0" applyFont="1" applyFill="1" applyBorder="1" applyAlignment="1">
      <alignment horizontal="center" vertical="center" shrinkToFit="1"/>
    </xf>
    <xf numFmtId="0" fontId="21" fillId="24" borderId="16" xfId="0" applyFont="1" applyFill="1" applyBorder="1" applyAlignment="1">
      <alignment horizontal="center" vertical="center" shrinkToFit="1"/>
    </xf>
    <xf numFmtId="0" fontId="27" fillId="24" borderId="17" xfId="0" applyFont="1" applyFill="1" applyBorder="1" applyAlignment="1">
      <alignment horizontal="center" vertical="center" shrinkToFit="1"/>
    </xf>
    <xf numFmtId="0" fontId="27" fillId="0" borderId="18" xfId="0" applyFont="1" applyBorder="1" applyAlignment="1">
      <alignment vertical="center" shrinkToFit="1"/>
    </xf>
    <xf numFmtId="0" fontId="27" fillId="0" borderId="16" xfId="0" applyFont="1" applyBorder="1" applyAlignment="1">
      <alignment vertical="center" shrinkToFit="1"/>
    </xf>
    <xf numFmtId="0" fontId="27" fillId="0" borderId="17" xfId="0" applyFont="1" applyBorder="1" applyAlignment="1">
      <alignment vertical="center" shrinkToFit="1"/>
    </xf>
    <xf numFmtId="0" fontId="21" fillId="24" borderId="19" xfId="0" applyFont="1" applyFill="1" applyBorder="1" applyAlignment="1">
      <alignment horizontal="center" vertical="center" shrinkToFit="1"/>
    </xf>
    <xf numFmtId="0" fontId="21" fillId="24" borderId="20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22" xfId="0" applyFont="1" applyBorder="1" applyAlignment="1">
      <alignment vertical="center" shrinkToFit="1"/>
    </xf>
    <xf numFmtId="0" fontId="28" fillId="0" borderId="20" xfId="0" applyFont="1" applyBorder="1" applyAlignment="1">
      <alignment vertical="center" shrinkToFit="1"/>
    </xf>
    <xf numFmtId="0" fontId="28" fillId="0" borderId="21" xfId="0" applyFont="1" applyBorder="1" applyAlignment="1">
      <alignment vertical="center" shrinkToFit="1"/>
    </xf>
    <xf numFmtId="0" fontId="26" fillId="24" borderId="21" xfId="0" applyFont="1" applyFill="1" applyBorder="1" applyAlignment="1">
      <alignment horizontal="center" vertical="center" shrinkToFit="1"/>
    </xf>
    <xf numFmtId="0" fontId="26" fillId="0" borderId="22" xfId="0" applyFont="1" applyFill="1" applyBorder="1" applyAlignment="1">
      <alignment vertical="center" shrinkToFit="1"/>
    </xf>
    <xf numFmtId="0" fontId="26" fillId="0" borderId="20" xfId="0" applyFont="1" applyFill="1" applyBorder="1" applyAlignment="1">
      <alignment vertical="center" shrinkToFit="1"/>
    </xf>
    <xf numFmtId="0" fontId="26" fillId="0" borderId="21" xfId="0" applyFont="1" applyFill="1" applyBorder="1" applyAlignment="1">
      <alignment vertical="center" shrinkToFit="1"/>
    </xf>
    <xf numFmtId="0" fontId="33" fillId="24" borderId="20" xfId="0" applyFont="1" applyFill="1" applyBorder="1" applyAlignment="1">
      <alignment horizontal="center" vertical="center" shrinkToFit="1"/>
    </xf>
    <xf numFmtId="0" fontId="27" fillId="24" borderId="21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vertical="center" shrinkToFit="1"/>
    </xf>
    <xf numFmtId="0" fontId="27" fillId="0" borderId="20" xfId="0" applyFont="1" applyFill="1" applyBorder="1" applyAlignment="1">
      <alignment vertical="center" shrinkToFit="1"/>
    </xf>
    <xf numFmtId="0" fontId="27" fillId="0" borderId="21" xfId="0" applyFont="1" applyFill="1" applyBorder="1" applyAlignment="1">
      <alignment vertical="center" shrinkToFit="1"/>
    </xf>
    <xf numFmtId="0" fontId="34" fillId="24" borderId="21" xfId="0" applyFont="1" applyFill="1" applyBorder="1" applyAlignment="1">
      <alignment horizontal="center" vertical="center" shrinkToFit="1"/>
    </xf>
    <xf numFmtId="0" fontId="34" fillId="0" borderId="22" xfId="0" applyFont="1" applyFill="1" applyBorder="1" applyAlignment="1">
      <alignment vertical="center" shrinkToFit="1"/>
    </xf>
    <xf numFmtId="0" fontId="34" fillId="0" borderId="20" xfId="0" applyFont="1" applyFill="1" applyBorder="1" applyAlignment="1">
      <alignment vertical="center" shrinkToFit="1"/>
    </xf>
    <xf numFmtId="0" fontId="34" fillId="0" borderId="20" xfId="0" applyFont="1" applyFill="1" applyBorder="1" applyAlignment="1">
      <alignment horizontal="right" vertical="center" shrinkToFit="1"/>
    </xf>
    <xf numFmtId="0" fontId="34" fillId="0" borderId="21" xfId="0" applyFont="1" applyFill="1" applyBorder="1" applyAlignment="1">
      <alignment vertical="center" shrinkToFit="1"/>
    </xf>
    <xf numFmtId="0" fontId="21" fillId="24" borderId="25" xfId="0" applyFont="1" applyFill="1" applyBorder="1" applyAlignment="1">
      <alignment horizontal="center" vertical="center" shrinkToFit="1"/>
    </xf>
    <xf numFmtId="0" fontId="29" fillId="24" borderId="26" xfId="0" applyFont="1" applyFill="1" applyBorder="1" applyAlignment="1">
      <alignment horizontal="center" vertical="center" wrapText="1" shrinkToFit="1"/>
    </xf>
    <xf numFmtId="0" fontId="29" fillId="24" borderId="27" xfId="0" applyFont="1" applyFill="1" applyBorder="1" applyAlignment="1">
      <alignment horizontal="center" vertical="center" shrinkToFit="1"/>
    </xf>
    <xf numFmtId="178" fontId="21" fillId="0" borderId="28" xfId="0" applyNumberFormat="1" applyFont="1" applyBorder="1" applyAlignment="1">
      <alignment vertical="center" shrinkToFit="1"/>
    </xf>
    <xf numFmtId="178" fontId="21" fillId="0" borderId="26" xfId="0" applyNumberFormat="1" applyFont="1" applyBorder="1" applyAlignment="1">
      <alignment vertical="center" shrinkToFit="1"/>
    </xf>
    <xf numFmtId="178" fontId="21" fillId="0" borderId="27" xfId="0" applyNumberFormat="1" applyFont="1" applyBorder="1" applyAlignment="1">
      <alignment vertical="center" shrinkToFit="1"/>
    </xf>
    <xf numFmtId="178" fontId="20" fillId="0" borderId="0" xfId="0" applyNumberFormat="1" applyFont="1" applyAlignment="1">
      <alignment vertical="top"/>
    </xf>
    <xf numFmtId="0" fontId="21" fillId="24" borderId="30" xfId="0" applyFont="1" applyFill="1" applyBorder="1" applyAlignment="1">
      <alignment horizontal="center" vertical="center" shrinkToFit="1"/>
    </xf>
    <xf numFmtId="0" fontId="21" fillId="24" borderId="34" xfId="0" applyFont="1" applyFill="1" applyBorder="1" applyAlignment="1">
      <alignment horizontal="center" vertical="center" shrinkToFit="1"/>
    </xf>
    <xf numFmtId="0" fontId="27" fillId="24" borderId="35" xfId="0" applyFont="1" applyFill="1" applyBorder="1" applyAlignment="1">
      <alignment horizontal="center" vertical="center" shrinkToFit="1"/>
    </xf>
    <xf numFmtId="0" fontId="27" fillId="0" borderId="33" xfId="0" applyFont="1" applyBorder="1" applyAlignment="1">
      <alignment vertical="center" shrinkToFit="1"/>
    </xf>
    <xf numFmtId="0" fontId="27" fillId="0" borderId="34" xfId="0" applyFont="1" applyBorder="1" applyAlignment="1">
      <alignment vertical="center" shrinkToFit="1"/>
    </xf>
    <xf numFmtId="0" fontId="27" fillId="0" borderId="35" xfId="0" applyFont="1" applyBorder="1" applyAlignment="1">
      <alignment vertical="center" shrinkToFit="1"/>
    </xf>
    <xf numFmtId="0" fontId="21" fillId="24" borderId="39" xfId="0" applyFont="1" applyFill="1" applyBorder="1" applyAlignment="1">
      <alignment horizontal="center" vertical="center" shrinkToFit="1"/>
    </xf>
    <xf numFmtId="0" fontId="29" fillId="24" borderId="40" xfId="0" applyFont="1" applyFill="1" applyBorder="1" applyAlignment="1">
      <alignment horizontal="center" vertical="center" wrapText="1" shrinkToFit="1"/>
    </xf>
    <xf numFmtId="0" fontId="29" fillId="24" borderId="41" xfId="0" applyFont="1" applyFill="1" applyBorder="1" applyAlignment="1">
      <alignment horizontal="center" vertical="center" shrinkToFit="1"/>
    </xf>
    <xf numFmtId="179" fontId="21" fillId="0" borderId="42" xfId="0" applyNumberFormat="1" applyFont="1" applyBorder="1" applyAlignment="1">
      <alignment vertical="center" shrinkToFit="1"/>
    </xf>
    <xf numFmtId="179" fontId="21" fillId="0" borderId="40" xfId="0" applyNumberFormat="1" applyFont="1" applyBorder="1" applyAlignment="1">
      <alignment vertical="center" shrinkToFit="1"/>
    </xf>
    <xf numFmtId="179" fontId="21" fillId="0" borderId="41" xfId="0" applyNumberFormat="1" applyFont="1" applyBorder="1" applyAlignment="1">
      <alignment vertical="center" shrinkToFit="1"/>
    </xf>
    <xf numFmtId="176" fontId="25" fillId="0" borderId="0" xfId="0" applyNumberFormat="1" applyFont="1" applyAlignment="1">
      <alignment horizontal="right" vertical="top"/>
    </xf>
    <xf numFmtId="0" fontId="21" fillId="24" borderId="10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178" fontId="21" fillId="0" borderId="13" xfId="0" applyNumberFormat="1" applyFont="1" applyBorder="1" applyAlignment="1">
      <alignment vertical="center" shrinkToFit="1"/>
    </xf>
    <xf numFmtId="178" fontId="21" fillId="0" borderId="11" xfId="0" applyNumberFormat="1" applyFont="1" applyBorder="1" applyAlignment="1">
      <alignment vertical="center" shrinkToFit="1"/>
    </xf>
    <xf numFmtId="178" fontId="21" fillId="0" borderId="12" xfId="0" applyNumberFormat="1" applyFont="1" applyBorder="1" applyAlignment="1">
      <alignment vertical="center" shrinkToFit="1"/>
    </xf>
    <xf numFmtId="38" fontId="27" fillId="0" borderId="17" xfId="0" applyNumberFormat="1" applyFont="1" applyBorder="1" applyAlignment="1">
      <alignment vertical="center" shrinkToFit="1"/>
    </xf>
    <xf numFmtId="0" fontId="35" fillId="0" borderId="38" xfId="0" applyFont="1" applyBorder="1">
      <alignment vertical="center"/>
    </xf>
    <xf numFmtId="0" fontId="35" fillId="0" borderId="38" xfId="0" applyFont="1" applyBorder="1" applyAlignment="1">
      <alignment horizontal="center"/>
    </xf>
    <xf numFmtId="38" fontId="28" fillId="0" borderId="21" xfId="0" applyNumberFormat="1" applyFont="1" applyBorder="1" applyAlignment="1">
      <alignment vertical="center" shrinkToFit="1"/>
    </xf>
    <xf numFmtId="38" fontId="35" fillId="0" borderId="38" xfId="0" applyNumberFormat="1" applyFont="1" applyBorder="1" applyProtection="1">
      <alignment vertical="center"/>
      <protection locked="0"/>
    </xf>
    <xf numFmtId="38" fontId="35" fillId="0" borderId="38" xfId="0" applyNumberFormat="1" applyFont="1" applyBorder="1">
      <alignment vertical="center"/>
    </xf>
    <xf numFmtId="38" fontId="35" fillId="0" borderId="38" xfId="0" applyNumberFormat="1" applyFont="1" applyBorder="1" applyAlignment="1">
      <alignment horizontal="center"/>
    </xf>
    <xf numFmtId="38" fontId="35" fillId="0" borderId="38" xfId="0" applyNumberFormat="1" applyFont="1" applyBorder="1" applyAlignment="1"/>
    <xf numFmtId="38" fontId="26" fillId="0" borderId="21" xfId="0" applyNumberFormat="1" applyFont="1" applyFill="1" applyBorder="1" applyAlignment="1">
      <alignment vertical="center" shrinkToFit="1"/>
    </xf>
    <xf numFmtId="0" fontId="35" fillId="0" borderId="38" xfId="0" applyFont="1" applyBorder="1" applyAlignment="1">
      <alignment horizontal="center" shrinkToFit="1"/>
    </xf>
    <xf numFmtId="0" fontId="35" fillId="0" borderId="38" xfId="0" applyFont="1" applyBorder="1" applyAlignment="1">
      <alignment vertical="center"/>
    </xf>
    <xf numFmtId="38" fontId="27" fillId="0" borderId="21" xfId="0" applyNumberFormat="1" applyFont="1" applyFill="1" applyBorder="1" applyAlignment="1">
      <alignment vertical="center" shrinkToFit="1"/>
    </xf>
    <xf numFmtId="0" fontId="35" fillId="0" borderId="38" xfId="0" applyFont="1" applyBorder="1" applyAlignment="1" applyProtection="1">
      <alignment horizontal="center"/>
      <protection locked="0"/>
    </xf>
    <xf numFmtId="38" fontId="34" fillId="0" borderId="21" xfId="0" applyNumberFormat="1" applyFont="1" applyFill="1" applyBorder="1" applyAlignment="1">
      <alignment vertical="center" shrinkToFit="1"/>
    </xf>
    <xf numFmtId="38" fontId="27" fillId="0" borderId="35" xfId="0" applyNumberFormat="1" applyFont="1" applyBorder="1" applyAlignment="1">
      <alignment vertical="center" shrinkToFit="1"/>
    </xf>
    <xf numFmtId="0" fontId="35" fillId="0" borderId="38" xfId="0" applyFont="1" applyBorder="1" applyProtection="1">
      <alignment vertical="center"/>
      <protection locked="0"/>
    </xf>
    <xf numFmtId="178" fontId="21" fillId="0" borderId="43" xfId="0" applyNumberFormat="1" applyFont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1" fillId="24" borderId="44" xfId="0" applyFont="1" applyFill="1" applyBorder="1" applyAlignment="1">
      <alignment horizontal="center" vertical="center"/>
    </xf>
    <xf numFmtId="0" fontId="21" fillId="24" borderId="45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right" vertical="center" shrinkToFit="1"/>
    </xf>
    <xf numFmtId="0" fontId="21" fillId="24" borderId="11" xfId="0" applyFont="1" applyFill="1" applyBorder="1" applyAlignment="1">
      <alignment horizontal="right" vertical="center" shrinkToFit="1"/>
    </xf>
    <xf numFmtId="0" fontId="21" fillId="24" borderId="12" xfId="0" applyFont="1" applyFill="1" applyBorder="1" applyAlignment="1">
      <alignment horizontal="right" vertical="center" shrinkToFit="1"/>
    </xf>
    <xf numFmtId="0" fontId="21" fillId="0" borderId="0" xfId="0" applyFont="1" applyFill="1" applyAlignment="1">
      <alignment horizontal="right" vertical="center"/>
    </xf>
    <xf numFmtId="0" fontId="21" fillId="0" borderId="14" xfId="0" applyFont="1" applyFill="1" applyBorder="1" applyAlignment="1">
      <alignment vertical="center" shrinkToFit="1"/>
    </xf>
    <xf numFmtId="0" fontId="21" fillId="0" borderId="0" xfId="0" applyFont="1" applyFill="1" applyAlignment="1">
      <alignment vertical="center" shrinkToFit="1"/>
    </xf>
    <xf numFmtId="180" fontId="21" fillId="24" borderId="46" xfId="0" applyNumberFormat="1" applyFont="1" applyFill="1" applyBorder="1" applyAlignment="1">
      <alignment horizontal="center" vertical="center" shrinkToFit="1"/>
    </xf>
    <xf numFmtId="38" fontId="36" fillId="0" borderId="18" xfId="42" applyFont="1" applyFill="1" applyBorder="1" applyAlignment="1">
      <alignment vertical="center" shrinkToFit="1"/>
    </xf>
    <xf numFmtId="38" fontId="36" fillId="0" borderId="16" xfId="0" applyNumberFormat="1" applyFont="1" applyBorder="1" applyAlignment="1">
      <alignment vertical="center" shrinkToFit="1"/>
    </xf>
    <xf numFmtId="38" fontId="36" fillId="0" borderId="17" xfId="42" applyFont="1" applyFill="1" applyBorder="1" applyAlignment="1">
      <alignment vertical="center" shrinkToFit="1"/>
    </xf>
    <xf numFmtId="38" fontId="21" fillId="0" borderId="0" xfId="42" applyFont="1" applyFill="1" applyAlignment="1">
      <alignment vertical="center" shrinkToFit="1"/>
    </xf>
    <xf numFmtId="38" fontId="36" fillId="0" borderId="33" xfId="42" applyFont="1" applyFill="1" applyBorder="1" applyAlignment="1">
      <alignment vertical="center" shrinkToFit="1"/>
    </xf>
    <xf numFmtId="38" fontId="36" fillId="0" borderId="34" xfId="0" applyNumberFormat="1" applyFont="1" applyBorder="1" applyAlignment="1">
      <alignment vertical="center" shrinkToFit="1"/>
    </xf>
    <xf numFmtId="38" fontId="36" fillId="0" borderId="35" xfId="42" applyFont="1" applyFill="1" applyBorder="1" applyAlignment="1">
      <alignment vertical="center" shrinkToFit="1"/>
    </xf>
    <xf numFmtId="0" fontId="21" fillId="24" borderId="47" xfId="0" applyFont="1" applyFill="1" applyBorder="1" applyAlignment="1">
      <alignment horizontal="center" vertical="center" shrinkToFit="1"/>
    </xf>
    <xf numFmtId="0" fontId="21" fillId="24" borderId="18" xfId="0" applyFont="1" applyFill="1" applyBorder="1" applyAlignment="1">
      <alignment horizontal="center" vertical="center" shrinkToFit="1"/>
    </xf>
    <xf numFmtId="38" fontId="36" fillId="0" borderId="18" xfId="42" applyFont="1" applyFill="1" applyBorder="1" applyAlignment="1">
      <alignment horizontal="right" vertical="center" shrinkToFit="1"/>
    </xf>
    <xf numFmtId="38" fontId="36" fillId="0" borderId="16" xfId="42" applyFont="1" applyFill="1" applyBorder="1" applyAlignment="1">
      <alignment horizontal="right" vertical="center" shrinkToFit="1"/>
    </xf>
    <xf numFmtId="38" fontId="36" fillId="0" borderId="17" xfId="42" applyFont="1" applyFill="1" applyBorder="1" applyAlignment="1">
      <alignment horizontal="right" vertical="center" shrinkToFit="1"/>
    </xf>
    <xf numFmtId="180" fontId="21" fillId="24" borderId="48" xfId="0" applyNumberFormat="1" applyFont="1" applyFill="1" applyBorder="1" applyAlignment="1">
      <alignment horizontal="center" vertical="center" shrinkToFit="1"/>
    </xf>
    <xf numFmtId="38" fontId="37" fillId="0" borderId="22" xfId="42" applyFont="1" applyFill="1" applyBorder="1" applyAlignment="1">
      <alignment vertical="center" shrinkToFit="1"/>
    </xf>
    <xf numFmtId="38" fontId="37" fillId="0" borderId="20" xfId="0" applyNumberFormat="1" applyFont="1" applyBorder="1" applyAlignment="1">
      <alignment vertical="center" shrinkToFit="1"/>
    </xf>
    <xf numFmtId="38" fontId="37" fillId="0" borderId="21" xfId="42" applyFont="1" applyFill="1" applyBorder="1" applyAlignment="1">
      <alignment vertical="center" shrinkToFit="1"/>
    </xf>
    <xf numFmtId="0" fontId="21" fillId="24" borderId="49" xfId="0" applyFont="1" applyFill="1" applyBorder="1" applyAlignment="1">
      <alignment horizontal="center" vertical="center" shrinkToFit="1"/>
    </xf>
    <xf numFmtId="0" fontId="21" fillId="24" borderId="22" xfId="0" applyFont="1" applyFill="1" applyBorder="1" applyAlignment="1">
      <alignment horizontal="center" vertical="center" shrinkToFit="1"/>
    </xf>
    <xf numFmtId="38" fontId="37" fillId="0" borderId="22" xfId="42" applyFont="1" applyFill="1" applyBorder="1" applyAlignment="1">
      <alignment horizontal="right" vertical="center" shrinkToFit="1"/>
    </xf>
    <xf numFmtId="38" fontId="37" fillId="0" borderId="20" xfId="42" applyFont="1" applyFill="1" applyBorder="1" applyAlignment="1">
      <alignment horizontal="right" vertical="center" shrinkToFit="1"/>
    </xf>
    <xf numFmtId="38" fontId="37" fillId="0" borderId="21" xfId="42" applyFont="1" applyFill="1" applyBorder="1" applyAlignment="1">
      <alignment horizontal="right" vertical="center" shrinkToFit="1"/>
    </xf>
    <xf numFmtId="180" fontId="21" fillId="24" borderId="50" xfId="0" applyNumberFormat="1" applyFont="1" applyFill="1" applyBorder="1" applyAlignment="1">
      <alignment horizontal="center" vertical="center" shrinkToFit="1"/>
    </xf>
    <xf numFmtId="0" fontId="26" fillId="24" borderId="27" xfId="0" applyFont="1" applyFill="1" applyBorder="1" applyAlignment="1">
      <alignment horizontal="center" vertical="center" shrinkToFit="1"/>
    </xf>
    <xf numFmtId="38" fontId="38" fillId="0" borderId="28" xfId="42" applyFont="1" applyFill="1" applyBorder="1" applyAlignment="1">
      <alignment vertical="center" shrinkToFit="1"/>
    </xf>
    <xf numFmtId="38" fontId="38" fillId="0" borderId="26" xfId="42" applyFont="1" applyFill="1" applyBorder="1" applyAlignment="1">
      <alignment vertical="center" shrinkToFit="1"/>
    </xf>
    <xf numFmtId="38" fontId="38" fillId="0" borderId="27" xfId="42" applyFont="1" applyFill="1" applyBorder="1" applyAlignment="1">
      <alignment vertical="center" shrinkToFit="1"/>
    </xf>
    <xf numFmtId="0" fontId="26" fillId="24" borderId="41" xfId="0" applyFont="1" applyFill="1" applyBorder="1" applyAlignment="1">
      <alignment horizontal="center" vertical="center" shrinkToFit="1"/>
    </xf>
    <xf numFmtId="38" fontId="38" fillId="0" borderId="42" xfId="42" applyFont="1" applyFill="1" applyBorder="1" applyAlignment="1">
      <alignment vertical="center" shrinkToFit="1"/>
    </xf>
    <xf numFmtId="38" fontId="38" fillId="0" borderId="40" xfId="42" applyFont="1" applyFill="1" applyBorder="1" applyAlignment="1">
      <alignment vertical="center" shrinkToFit="1"/>
    </xf>
    <xf numFmtId="38" fontId="38" fillId="0" borderId="41" xfId="42" applyFont="1" applyFill="1" applyBorder="1" applyAlignment="1">
      <alignment vertical="center" shrinkToFit="1"/>
    </xf>
    <xf numFmtId="38" fontId="38" fillId="0" borderId="22" xfId="42" applyFont="1" applyFill="1" applyBorder="1" applyAlignment="1" applyProtection="1">
      <alignment horizontal="right" vertical="center" shrinkToFit="1"/>
      <protection locked="0"/>
    </xf>
    <xf numFmtId="38" fontId="38" fillId="0" borderId="20" xfId="42" applyFont="1" applyFill="1" applyBorder="1" applyAlignment="1" applyProtection="1">
      <alignment horizontal="right" vertical="center" shrinkToFit="1"/>
      <protection locked="0"/>
    </xf>
    <xf numFmtId="38" fontId="38" fillId="0" borderId="21" xfId="42" applyFont="1" applyFill="1" applyBorder="1" applyAlignment="1" applyProtection="1">
      <alignment horizontal="right" vertical="center" shrinkToFit="1"/>
      <protection locked="0"/>
    </xf>
    <xf numFmtId="181" fontId="21" fillId="24" borderId="46" xfId="0" applyNumberFormat="1" applyFont="1" applyFill="1" applyBorder="1" applyAlignment="1">
      <alignment horizontal="center" vertical="center" shrinkToFit="1"/>
    </xf>
    <xf numFmtId="0" fontId="21" fillId="24" borderId="42" xfId="0" applyFont="1" applyFill="1" applyBorder="1" applyAlignment="1">
      <alignment horizontal="center" vertical="center" shrinkToFit="1"/>
    </xf>
    <xf numFmtId="0" fontId="21" fillId="24" borderId="27" xfId="0" applyFont="1" applyFill="1" applyBorder="1" applyAlignment="1">
      <alignment horizontal="center" vertical="center" shrinkToFit="1"/>
    </xf>
    <xf numFmtId="177" fontId="25" fillId="0" borderId="42" xfId="42" applyNumberFormat="1" applyFont="1" applyFill="1" applyBorder="1" applyAlignment="1">
      <alignment horizontal="right" vertical="center" shrinkToFit="1"/>
    </xf>
    <xf numFmtId="177" fontId="25" fillId="0" borderId="40" xfId="42" applyNumberFormat="1" applyFont="1" applyFill="1" applyBorder="1" applyAlignment="1">
      <alignment horizontal="right" vertical="center" shrinkToFit="1"/>
    </xf>
    <xf numFmtId="177" fontId="25" fillId="0" borderId="41" xfId="0" applyNumberFormat="1" applyFont="1" applyFill="1" applyBorder="1" applyAlignment="1">
      <alignment horizontal="right" vertical="center" shrinkToFit="1"/>
    </xf>
    <xf numFmtId="181" fontId="21" fillId="24" borderId="48" xfId="0" applyNumberFormat="1" applyFont="1" applyFill="1" applyBorder="1" applyAlignment="1">
      <alignment horizontal="center" vertical="center" shrinkToFit="1"/>
    </xf>
    <xf numFmtId="181" fontId="21" fillId="24" borderId="50" xfId="0" applyNumberFormat="1" applyFont="1" applyFill="1" applyBorder="1" applyAlignment="1">
      <alignment horizontal="center" vertical="center" shrinkToFit="1"/>
    </xf>
    <xf numFmtId="38" fontId="25" fillId="0" borderId="28" xfId="42" applyFont="1" applyFill="1" applyBorder="1" applyAlignment="1">
      <alignment vertical="center" shrinkToFit="1"/>
    </xf>
    <xf numFmtId="38" fontId="25" fillId="0" borderId="26" xfId="42" applyFont="1" applyFill="1" applyBorder="1" applyAlignment="1">
      <alignment vertical="center" shrinkToFit="1"/>
    </xf>
    <xf numFmtId="38" fontId="25" fillId="0" borderId="27" xfId="42" applyFont="1" applyFill="1" applyBorder="1" applyAlignment="1">
      <alignment vertical="center" shrinkToFit="1"/>
    </xf>
    <xf numFmtId="38" fontId="38" fillId="0" borderId="22" xfId="42" applyFont="1" applyFill="1" applyBorder="1" applyAlignment="1">
      <alignment horizontal="right" vertical="center" shrinkToFit="1"/>
    </xf>
    <xf numFmtId="38" fontId="38" fillId="0" borderId="20" xfId="42" applyFont="1" applyFill="1" applyBorder="1" applyAlignment="1">
      <alignment horizontal="right" vertical="center" shrinkToFit="1"/>
    </xf>
    <xf numFmtId="38" fontId="38" fillId="0" borderId="21" xfId="42" applyFont="1" applyFill="1" applyBorder="1" applyAlignment="1">
      <alignment horizontal="right" vertical="center" shrinkToFit="1"/>
    </xf>
    <xf numFmtId="0" fontId="21" fillId="24" borderId="28" xfId="0" applyFont="1" applyFill="1" applyBorder="1" applyAlignment="1">
      <alignment horizontal="center" vertical="center" shrinkToFit="1"/>
    </xf>
    <xf numFmtId="177" fontId="25" fillId="0" borderId="28" xfId="42" applyNumberFormat="1" applyFont="1" applyFill="1" applyBorder="1" applyAlignment="1">
      <alignment horizontal="right" vertical="center" shrinkToFit="1"/>
    </xf>
    <xf numFmtId="177" fontId="25" fillId="0" borderId="26" xfId="42" applyNumberFormat="1" applyFont="1" applyFill="1" applyBorder="1" applyAlignment="1">
      <alignment horizontal="right" vertical="center" shrinkToFit="1"/>
    </xf>
    <xf numFmtId="177" fontId="25" fillId="0" borderId="27" xfId="0" applyNumberFormat="1" applyFont="1" applyFill="1" applyBorder="1" applyAlignment="1">
      <alignment horizontal="right" vertical="center" shrinkToFit="1"/>
    </xf>
    <xf numFmtId="0" fontId="21" fillId="24" borderId="33" xfId="0" applyFont="1" applyFill="1" applyBorder="1" applyAlignment="1">
      <alignment horizontal="center" vertical="center" shrinkToFit="1"/>
    </xf>
    <xf numFmtId="38" fontId="36" fillId="0" borderId="33" xfId="42" applyFont="1" applyFill="1" applyBorder="1" applyAlignment="1">
      <alignment horizontal="right" vertical="center" shrinkToFit="1"/>
    </xf>
    <xf numFmtId="38" fontId="36" fillId="0" borderId="51" xfId="42" applyFont="1" applyFill="1" applyBorder="1" applyAlignment="1">
      <alignment horizontal="right" vertical="center" shrinkToFit="1"/>
    </xf>
    <xf numFmtId="38" fontId="37" fillId="0" borderId="24" xfId="42" applyFont="1" applyFill="1" applyBorder="1" applyAlignment="1">
      <alignment horizontal="right" vertical="center" shrinkToFit="1"/>
    </xf>
    <xf numFmtId="176" fontId="21" fillId="0" borderId="0" xfId="0" applyNumberFormat="1" applyFont="1" applyFill="1" applyAlignment="1">
      <alignment horizontal="right" vertical="center"/>
    </xf>
    <xf numFmtId="0" fontId="21" fillId="24" borderId="52" xfId="0" applyFont="1" applyFill="1" applyBorder="1" applyAlignment="1">
      <alignment horizontal="center" vertical="center" shrinkToFit="1"/>
    </xf>
    <xf numFmtId="177" fontId="25" fillId="0" borderId="37" xfId="42" applyNumberFormat="1" applyFont="1" applyFill="1" applyBorder="1" applyAlignment="1">
      <alignment horizontal="right" vertical="center" shrinkToFit="1"/>
    </xf>
    <xf numFmtId="38" fontId="36" fillId="0" borderId="32" xfId="42" applyFont="1" applyFill="1" applyBorder="1" applyAlignment="1">
      <alignment vertical="center" shrinkToFit="1"/>
    </xf>
    <xf numFmtId="38" fontId="21" fillId="0" borderId="0" xfId="42" applyFont="1" applyFill="1" applyBorder="1" applyAlignment="1">
      <alignment vertical="center" shrinkToFit="1"/>
    </xf>
    <xf numFmtId="176" fontId="21" fillId="0" borderId="0" xfId="0" applyNumberFormat="1" applyFont="1" applyFill="1" applyBorder="1" applyAlignment="1">
      <alignment horizontal="right" vertical="center"/>
    </xf>
    <xf numFmtId="181" fontId="21" fillId="24" borderId="15" xfId="0" applyNumberFormat="1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shrinkToFit="1"/>
    </xf>
    <xf numFmtId="181" fontId="21" fillId="24" borderId="18" xfId="0" applyNumberFormat="1" applyFont="1" applyFill="1" applyBorder="1" applyAlignment="1">
      <alignment horizontal="center" vertical="center" shrinkToFit="1"/>
    </xf>
    <xf numFmtId="0" fontId="39" fillId="0" borderId="53" xfId="0" applyFont="1" applyBorder="1" applyAlignment="1" applyProtection="1">
      <alignment horizontal="center" vertical="center"/>
      <protection locked="0"/>
    </xf>
    <xf numFmtId="0" fontId="40" fillId="0" borderId="54" xfId="0" applyFont="1" applyBorder="1" applyAlignment="1" applyProtection="1">
      <alignment horizontal="right" vertical="center" shrinkToFit="1"/>
      <protection locked="0"/>
    </xf>
    <xf numFmtId="0" fontId="40" fillId="0" borderId="55" xfId="0" applyFont="1" applyBorder="1" applyAlignment="1" applyProtection="1">
      <alignment horizontal="right" vertical="center" shrinkToFit="1"/>
      <protection locked="0"/>
    </xf>
    <xf numFmtId="0" fontId="40" fillId="0" borderId="56" xfId="0" applyFont="1" applyBorder="1" applyAlignment="1" applyProtection="1">
      <alignment horizontal="right" vertical="center" shrinkToFit="1"/>
      <protection locked="0"/>
    </xf>
    <xf numFmtId="0" fontId="40" fillId="0" borderId="57" xfId="0" applyFont="1" applyBorder="1" applyAlignment="1" applyProtection="1">
      <alignment vertical="center" shrinkToFit="1"/>
      <protection locked="0"/>
    </xf>
    <xf numFmtId="0" fontId="41" fillId="25" borderId="53" xfId="0" applyFont="1" applyFill="1" applyBorder="1" applyAlignment="1" applyProtection="1">
      <alignment horizontal="center" vertical="center"/>
      <protection locked="0"/>
    </xf>
    <xf numFmtId="181" fontId="21" fillId="24" borderId="19" xfId="0" applyNumberFormat="1" applyFont="1" applyFill="1" applyBorder="1" applyAlignment="1">
      <alignment horizontal="center" vertical="center" shrinkToFit="1"/>
    </xf>
    <xf numFmtId="0" fontId="28" fillId="24" borderId="20" xfId="0" applyFont="1" applyFill="1" applyBorder="1" applyAlignment="1">
      <alignment horizontal="center" vertical="center" shrinkToFit="1"/>
    </xf>
    <xf numFmtId="38" fontId="42" fillId="0" borderId="21" xfId="42" applyFont="1" applyFill="1" applyBorder="1" applyAlignment="1">
      <alignment vertical="center" shrinkToFit="1"/>
    </xf>
    <xf numFmtId="181" fontId="21" fillId="24" borderId="22" xfId="0" applyNumberFormat="1" applyFont="1" applyFill="1" applyBorder="1" applyAlignment="1">
      <alignment horizontal="center" vertical="center" shrinkToFit="1"/>
    </xf>
    <xf numFmtId="0" fontId="39" fillId="0" borderId="58" xfId="0" applyFont="1" applyBorder="1" applyAlignment="1" applyProtection="1">
      <alignment horizontal="center" vertical="center"/>
      <protection locked="0"/>
    </xf>
    <xf numFmtId="38" fontId="40" fillId="0" borderId="59" xfId="42" applyFont="1" applyBorder="1" applyAlignment="1" applyProtection="1">
      <alignment vertical="center"/>
    </xf>
    <xf numFmtId="38" fontId="40" fillId="0" borderId="60" xfId="42" applyFont="1" applyBorder="1" applyAlignment="1" applyProtection="1">
      <alignment vertical="center"/>
    </xf>
    <xf numFmtId="38" fontId="41" fillId="25" borderId="61" xfId="42" applyFont="1" applyFill="1" applyBorder="1" applyAlignment="1" applyProtection="1">
      <alignment vertical="center"/>
    </xf>
    <xf numFmtId="181" fontId="21" fillId="24" borderId="25" xfId="0" applyNumberFormat="1" applyFont="1" applyFill="1" applyBorder="1" applyAlignment="1">
      <alignment horizontal="center" vertical="center" shrinkToFit="1"/>
    </xf>
    <xf numFmtId="0" fontId="21" fillId="24" borderId="26" xfId="0" applyFont="1" applyFill="1" applyBorder="1" applyAlignment="1">
      <alignment horizontal="center" vertical="center" shrinkToFit="1"/>
    </xf>
    <xf numFmtId="38" fontId="21" fillId="0" borderId="27" xfId="42" applyFont="1" applyFill="1" applyBorder="1" applyAlignment="1">
      <alignment vertical="center" shrinkToFit="1"/>
    </xf>
    <xf numFmtId="181" fontId="21" fillId="24" borderId="39" xfId="0" applyNumberFormat="1" applyFont="1" applyFill="1" applyBorder="1" applyAlignment="1">
      <alignment horizontal="center" vertical="center" shrinkToFit="1"/>
    </xf>
    <xf numFmtId="0" fontId="21" fillId="24" borderId="40" xfId="0" applyFont="1" applyFill="1" applyBorder="1" applyAlignment="1">
      <alignment horizontal="center" vertical="center" shrinkToFit="1"/>
    </xf>
    <xf numFmtId="38" fontId="21" fillId="0" borderId="41" xfId="42" applyFont="1" applyFill="1" applyBorder="1" applyAlignment="1">
      <alignment vertical="center" shrinkToFit="1"/>
    </xf>
    <xf numFmtId="181" fontId="21" fillId="24" borderId="42" xfId="0" applyNumberFormat="1" applyFont="1" applyFill="1" applyBorder="1" applyAlignment="1">
      <alignment horizontal="center" vertical="center" shrinkToFit="1"/>
    </xf>
    <xf numFmtId="0" fontId="39" fillId="26" borderId="62" xfId="0" applyFont="1" applyFill="1" applyBorder="1" applyAlignment="1" applyProtection="1">
      <alignment horizontal="center" vertical="center"/>
      <protection locked="0"/>
    </xf>
    <xf numFmtId="38" fontId="40" fillId="0" borderId="63" xfId="42" applyFont="1" applyBorder="1" applyAlignment="1" applyProtection="1">
      <alignment vertical="center"/>
      <protection locked="0"/>
    </xf>
    <xf numFmtId="38" fontId="40" fillId="0" borderId="38" xfId="42" applyFont="1" applyBorder="1" applyAlignment="1" applyProtection="1">
      <alignment vertical="center"/>
      <protection locked="0"/>
    </xf>
    <xf numFmtId="38" fontId="40" fillId="0" borderId="44" xfId="42" applyFont="1" applyBorder="1" applyAlignment="1" applyProtection="1">
      <alignment vertical="center"/>
    </xf>
    <xf numFmtId="38" fontId="41" fillId="25" borderId="64" xfId="42" applyFont="1" applyFill="1" applyBorder="1" applyAlignment="1" applyProtection="1">
      <alignment vertical="center"/>
    </xf>
    <xf numFmtId="38" fontId="27" fillId="0" borderId="31" xfId="42" applyFont="1" applyFill="1" applyBorder="1" applyAlignment="1">
      <alignment vertical="center" shrinkToFit="1"/>
    </xf>
    <xf numFmtId="0" fontId="39" fillId="27" borderId="65" xfId="0" applyFont="1" applyFill="1" applyBorder="1" applyAlignment="1" applyProtection="1">
      <alignment horizontal="center" vertical="center"/>
      <protection locked="0"/>
    </xf>
    <xf numFmtId="38" fontId="40" fillId="0" borderId="66" xfId="42" applyFont="1" applyBorder="1" applyAlignment="1" applyProtection="1">
      <alignment vertical="center"/>
      <protection locked="0"/>
    </xf>
    <xf numFmtId="38" fontId="40" fillId="0" borderId="67" xfId="42" applyFont="1" applyBorder="1" applyAlignment="1" applyProtection="1">
      <alignment vertical="center"/>
      <protection locked="0"/>
    </xf>
    <xf numFmtId="38" fontId="40" fillId="0" borderId="68" xfId="42" applyFont="1" applyBorder="1" applyAlignment="1" applyProtection="1">
      <alignment vertical="center"/>
      <protection locked="0"/>
    </xf>
    <xf numFmtId="38" fontId="41" fillId="25" borderId="69" xfId="42" applyFont="1" applyFill="1" applyBorder="1" applyAlignment="1" applyProtection="1">
      <alignment vertical="center"/>
    </xf>
    <xf numFmtId="38" fontId="42" fillId="0" borderId="23" xfId="42" applyFont="1" applyFill="1" applyBorder="1" applyAlignment="1">
      <alignment vertical="center" shrinkToFit="1"/>
    </xf>
    <xf numFmtId="0" fontId="42" fillId="24" borderId="20" xfId="0" applyFont="1" applyFill="1" applyBorder="1" applyAlignment="1">
      <alignment horizontal="center" vertical="center" shrinkToFit="1"/>
    </xf>
    <xf numFmtId="38" fontId="21" fillId="0" borderId="36" xfId="42" applyFont="1" applyFill="1" applyBorder="1" applyAlignment="1">
      <alignment vertical="center" shrinkToFit="1"/>
    </xf>
    <xf numFmtId="181" fontId="21" fillId="24" borderId="28" xfId="0" applyNumberFormat="1" applyFont="1" applyFill="1" applyBorder="1" applyAlignment="1">
      <alignment horizontal="center" vertical="center" shrinkToFit="1"/>
    </xf>
    <xf numFmtId="0" fontId="21" fillId="24" borderId="47" xfId="0" applyFont="1" applyFill="1" applyBorder="1" applyAlignment="1">
      <alignment vertical="center" shrinkToFit="1"/>
    </xf>
    <xf numFmtId="38" fontId="27" fillId="0" borderId="70" xfId="42" applyFont="1" applyFill="1" applyBorder="1" applyAlignment="1">
      <alignment horizontal="right" vertical="center" shrinkToFit="1"/>
    </xf>
    <xf numFmtId="0" fontId="21" fillId="24" borderId="49" xfId="0" applyFont="1" applyFill="1" applyBorder="1" applyAlignment="1">
      <alignment vertical="center" shrinkToFit="1"/>
    </xf>
    <xf numFmtId="0" fontId="42" fillId="24" borderId="21" xfId="0" applyFont="1" applyFill="1" applyBorder="1" applyAlignment="1">
      <alignment horizontal="center" vertical="center" shrinkToFit="1"/>
    </xf>
    <xf numFmtId="38" fontId="42" fillId="0" borderId="71" xfId="42" applyFont="1" applyFill="1" applyBorder="1" applyAlignment="1">
      <alignment horizontal="right" vertical="center" shrinkToFit="1"/>
    </xf>
    <xf numFmtId="0" fontId="21" fillId="24" borderId="21" xfId="0" applyFont="1" applyFill="1" applyBorder="1" applyAlignment="1">
      <alignment horizontal="center" vertical="center" shrinkToFit="1"/>
    </xf>
    <xf numFmtId="38" fontId="21" fillId="0" borderId="71" xfId="42" applyFont="1" applyFill="1" applyBorder="1" applyAlignment="1" applyProtection="1">
      <alignment horizontal="right" vertical="center" shrinkToFit="1"/>
      <protection locked="0"/>
    </xf>
    <xf numFmtId="177" fontId="21" fillId="0" borderId="72" xfId="42" applyNumberFormat="1" applyFont="1" applyFill="1" applyBorder="1" applyAlignment="1">
      <alignment horizontal="right" vertical="center" shrinkToFit="1"/>
    </xf>
    <xf numFmtId="38" fontId="42" fillId="0" borderId="70" xfId="42" applyFont="1" applyFill="1" applyBorder="1" applyAlignment="1">
      <alignment horizontal="right" vertical="center" shrinkToFit="1"/>
    </xf>
    <xf numFmtId="38" fontId="21" fillId="0" borderId="71" xfId="42" applyFont="1" applyFill="1" applyBorder="1" applyAlignment="1">
      <alignment horizontal="right" vertical="center" shrinkToFit="1"/>
    </xf>
    <xf numFmtId="177" fontId="21" fillId="0" borderId="73" xfId="42" applyNumberFormat="1" applyFont="1" applyFill="1" applyBorder="1" applyAlignment="1">
      <alignment horizontal="right" vertical="center" shrinkToFit="1"/>
    </xf>
    <xf numFmtId="38" fontId="27" fillId="0" borderId="74" xfId="42" applyFont="1" applyFill="1" applyBorder="1" applyAlignment="1">
      <alignment horizontal="right" vertical="center" shrinkToFit="1"/>
    </xf>
    <xf numFmtId="38" fontId="42" fillId="0" borderId="74" xfId="42" applyFont="1" applyFill="1" applyBorder="1" applyAlignment="1">
      <alignment horizontal="right" vertical="center" shrinkToFit="1"/>
    </xf>
    <xf numFmtId="0" fontId="21" fillId="24" borderId="52" xfId="0" applyFont="1" applyFill="1" applyBorder="1" applyAlignment="1">
      <alignment vertical="center" shrinkToFit="1"/>
    </xf>
    <xf numFmtId="0" fontId="43" fillId="0" borderId="0" xfId="0" applyFont="1" applyAlignment="1">
      <alignment vertical="center" shrinkToFit="1"/>
    </xf>
    <xf numFmtId="0" fontId="43" fillId="0" borderId="0" xfId="0" applyFont="1">
      <alignment vertical="center"/>
    </xf>
    <xf numFmtId="0" fontId="21" fillId="24" borderId="10" xfId="0" applyFont="1" applyFill="1" applyBorder="1" applyAlignment="1">
      <alignment horizontal="center" vertical="center" shrinkToFit="1"/>
    </xf>
    <xf numFmtId="0" fontId="21" fillId="24" borderId="12" xfId="0" applyFont="1" applyFill="1" applyBorder="1" applyAlignment="1">
      <alignment horizontal="center" vertical="center" shrinkToFit="1"/>
    </xf>
    <xf numFmtId="0" fontId="21" fillId="24" borderId="15" xfId="0" applyFont="1" applyFill="1" applyBorder="1" applyAlignment="1">
      <alignment horizontal="centerContinuous" vertical="center" shrinkToFit="1"/>
    </xf>
    <xf numFmtId="0" fontId="36" fillId="24" borderId="17" xfId="0" applyFont="1" applyFill="1" applyBorder="1" applyAlignment="1">
      <alignment horizontal="center" vertical="center" shrinkToFit="1"/>
    </xf>
    <xf numFmtId="0" fontId="36" fillId="24" borderId="35" xfId="0" applyFont="1" applyFill="1" applyBorder="1" applyAlignment="1">
      <alignment horizontal="center" vertical="center" shrinkToFit="1"/>
    </xf>
    <xf numFmtId="0" fontId="21" fillId="24" borderId="19" xfId="0" applyFont="1" applyFill="1" applyBorder="1" applyAlignment="1">
      <alignment horizontal="centerContinuous" vertical="center" shrinkToFit="1"/>
    </xf>
    <xf numFmtId="0" fontId="37" fillId="24" borderId="21" xfId="0" applyFont="1" applyFill="1" applyBorder="1" applyAlignment="1">
      <alignment horizontal="center" vertical="center" shrinkToFit="1"/>
    </xf>
    <xf numFmtId="0" fontId="38" fillId="24" borderId="21" xfId="0" applyFont="1" applyFill="1" applyBorder="1" applyAlignment="1">
      <alignment horizontal="center" vertical="center" shrinkToFit="1"/>
    </xf>
    <xf numFmtId="38" fontId="38" fillId="0" borderId="22" xfId="42" applyFont="1" applyFill="1" applyBorder="1" applyAlignment="1">
      <alignment vertical="center" shrinkToFit="1"/>
    </xf>
    <xf numFmtId="38" fontId="38" fillId="0" borderId="20" xfId="42" applyFont="1" applyFill="1" applyBorder="1" applyAlignment="1">
      <alignment vertical="center" shrinkToFit="1"/>
    </xf>
    <xf numFmtId="38" fontId="38" fillId="0" borderId="21" xfId="42" applyFont="1" applyFill="1" applyBorder="1" applyAlignment="1">
      <alignment vertical="center" shrinkToFit="1"/>
    </xf>
    <xf numFmtId="38" fontId="26" fillId="0" borderId="0" xfId="42" applyFont="1" applyFill="1">
      <alignment vertical="center"/>
    </xf>
    <xf numFmtId="0" fontId="26" fillId="24" borderId="19" xfId="0" applyFont="1" applyFill="1" applyBorder="1" applyAlignment="1">
      <alignment horizontal="centerContinuous" vertical="center" shrinkToFit="1"/>
    </xf>
    <xf numFmtId="0" fontId="26" fillId="0" borderId="0" xfId="0" applyFont="1" applyFill="1">
      <alignment vertical="center"/>
    </xf>
    <xf numFmtId="0" fontId="25" fillId="24" borderId="21" xfId="0" applyFont="1" applyFill="1" applyBorder="1" applyAlignment="1">
      <alignment horizontal="center" vertical="center" shrinkToFit="1"/>
    </xf>
    <xf numFmtId="182" fontId="25" fillId="0" borderId="22" xfId="42" applyNumberFormat="1" applyFont="1" applyFill="1" applyBorder="1" applyAlignment="1">
      <alignment vertical="center" shrinkToFit="1"/>
    </xf>
    <xf numFmtId="182" fontId="25" fillId="0" borderId="20" xfId="42" applyNumberFormat="1" applyFont="1" applyFill="1" applyBorder="1" applyAlignment="1">
      <alignment vertical="center" shrinkToFit="1"/>
    </xf>
    <xf numFmtId="182" fontId="25" fillId="0" borderId="21" xfId="42" applyNumberFormat="1" applyFont="1" applyFill="1" applyBorder="1" applyAlignment="1">
      <alignment vertical="center" shrinkToFit="1"/>
    </xf>
    <xf numFmtId="0" fontId="21" fillId="24" borderId="25" xfId="0" applyFont="1" applyFill="1" applyBorder="1" applyAlignment="1">
      <alignment horizontal="centerContinuous" vertical="center" shrinkToFit="1"/>
    </xf>
    <xf numFmtId="0" fontId="25" fillId="24" borderId="27" xfId="0" applyFont="1" applyFill="1" applyBorder="1" applyAlignment="1">
      <alignment horizontal="center" vertical="center" shrinkToFit="1"/>
    </xf>
    <xf numFmtId="182" fontId="25" fillId="0" borderId="28" xfId="42" applyNumberFormat="1" applyFont="1" applyFill="1" applyBorder="1" applyAlignment="1">
      <alignment vertical="center" shrinkToFit="1"/>
    </xf>
    <xf numFmtId="182" fontId="25" fillId="0" borderId="26" xfId="42" applyNumberFormat="1" applyFont="1" applyFill="1" applyBorder="1" applyAlignment="1">
      <alignment vertical="center" shrinkToFit="1"/>
    </xf>
    <xf numFmtId="182" fontId="25" fillId="0" borderId="27" xfId="42" applyNumberFormat="1" applyFont="1" applyFill="1" applyBorder="1" applyAlignment="1">
      <alignment vertical="center" shrinkToFit="1"/>
    </xf>
    <xf numFmtId="0" fontId="25" fillId="24" borderId="41" xfId="0" applyFont="1" applyFill="1" applyBorder="1" applyAlignment="1">
      <alignment horizontal="center" vertical="center" shrinkToFit="1"/>
    </xf>
    <xf numFmtId="182" fontId="25" fillId="0" borderId="42" xfId="42" applyNumberFormat="1" applyFont="1" applyFill="1" applyBorder="1" applyAlignment="1">
      <alignment vertical="center" shrinkToFit="1"/>
    </xf>
    <xf numFmtId="182" fontId="25" fillId="0" borderId="40" xfId="42" applyNumberFormat="1" applyFont="1" applyFill="1" applyBorder="1" applyAlignment="1">
      <alignment vertical="center" shrinkToFit="1"/>
    </xf>
    <xf numFmtId="182" fontId="25" fillId="0" borderId="41" xfId="42" applyNumberFormat="1" applyFont="1" applyFill="1" applyBorder="1" applyAlignment="1">
      <alignment vertical="center" shrinkToFit="1"/>
    </xf>
    <xf numFmtId="0" fontId="21" fillId="28" borderId="15" xfId="0" applyFont="1" applyFill="1" applyBorder="1" applyAlignment="1">
      <alignment horizontal="centerContinuous" vertical="center" shrinkToFit="1"/>
    </xf>
    <xf numFmtId="0" fontId="36" fillId="28" borderId="17" xfId="0" applyFont="1" applyFill="1" applyBorder="1" applyAlignment="1">
      <alignment horizontal="center" vertical="center" shrinkToFit="1"/>
    </xf>
    <xf numFmtId="0" fontId="21" fillId="28" borderId="19" xfId="0" applyFont="1" applyFill="1" applyBorder="1" applyAlignment="1">
      <alignment horizontal="centerContinuous" vertical="center" shrinkToFit="1"/>
    </xf>
    <xf numFmtId="0" fontId="37" fillId="28" borderId="21" xfId="0" applyFont="1" applyFill="1" applyBorder="1" applyAlignment="1">
      <alignment horizontal="center" vertical="center" shrinkToFit="1"/>
    </xf>
    <xf numFmtId="0" fontId="26" fillId="28" borderId="19" xfId="0" applyFont="1" applyFill="1" applyBorder="1" applyAlignment="1">
      <alignment horizontal="centerContinuous" vertical="center" shrinkToFit="1"/>
    </xf>
    <xf numFmtId="0" fontId="38" fillId="28" borderId="21" xfId="0" applyFont="1" applyFill="1" applyBorder="1" applyAlignment="1">
      <alignment horizontal="center" vertical="center" shrinkToFit="1"/>
    </xf>
    <xf numFmtId="0" fontId="25" fillId="28" borderId="21" xfId="0" applyFont="1" applyFill="1" applyBorder="1" applyAlignment="1">
      <alignment horizontal="center" vertical="center" shrinkToFit="1"/>
    </xf>
    <xf numFmtId="0" fontId="21" fillId="28" borderId="25" xfId="0" applyFont="1" applyFill="1" applyBorder="1" applyAlignment="1">
      <alignment horizontal="centerContinuous" vertical="center" shrinkToFit="1"/>
    </xf>
    <xf numFmtId="0" fontId="25" fillId="28" borderId="27" xfId="0" applyFont="1" applyFill="1" applyBorder="1" applyAlignment="1">
      <alignment horizontal="center" vertical="center" shrinkToFit="1"/>
    </xf>
    <xf numFmtId="0" fontId="21" fillId="29" borderId="15" xfId="0" applyFont="1" applyFill="1" applyBorder="1" applyAlignment="1">
      <alignment horizontal="centerContinuous" vertical="center" shrinkToFit="1"/>
    </xf>
    <xf numFmtId="0" fontId="36" fillId="29" borderId="17" xfId="0" applyFont="1" applyFill="1" applyBorder="1" applyAlignment="1">
      <alignment horizontal="center" vertical="center" shrinkToFit="1"/>
    </xf>
    <xf numFmtId="38" fontId="37" fillId="0" borderId="24" xfId="42" applyFont="1" applyFill="1" applyBorder="1" applyAlignment="1">
      <alignment vertical="center" shrinkToFit="1"/>
    </xf>
    <xf numFmtId="0" fontId="21" fillId="29" borderId="19" xfId="0" applyFont="1" applyFill="1" applyBorder="1" applyAlignment="1">
      <alignment horizontal="centerContinuous" vertical="center" shrinkToFit="1"/>
    </xf>
    <xf numFmtId="0" fontId="37" fillId="29" borderId="21" xfId="0" applyFont="1" applyFill="1" applyBorder="1" applyAlignment="1">
      <alignment horizontal="center" vertical="center" shrinkToFit="1"/>
    </xf>
    <xf numFmtId="0" fontId="26" fillId="29" borderId="19" xfId="0" applyFont="1" applyFill="1" applyBorder="1" applyAlignment="1">
      <alignment horizontal="centerContinuous" vertical="center" shrinkToFit="1"/>
    </xf>
    <xf numFmtId="0" fontId="38" fillId="29" borderId="21" xfId="0" applyFont="1" applyFill="1" applyBorder="1" applyAlignment="1">
      <alignment horizontal="center" vertical="center" shrinkToFit="1"/>
    </xf>
    <xf numFmtId="0" fontId="25" fillId="29" borderId="21" xfId="0" applyFont="1" applyFill="1" applyBorder="1" applyAlignment="1">
      <alignment horizontal="center" vertical="center" shrinkToFit="1"/>
    </xf>
    <xf numFmtId="38" fontId="38" fillId="0" borderId="24" xfId="42" applyFont="1" applyFill="1" applyBorder="1" applyAlignment="1">
      <alignment vertical="center" shrinkToFit="1"/>
    </xf>
    <xf numFmtId="176" fontId="21" fillId="0" borderId="14" xfId="0" applyNumberFormat="1" applyFont="1" applyFill="1" applyBorder="1" applyAlignment="1">
      <alignment vertical="center"/>
    </xf>
    <xf numFmtId="0" fontId="21" fillId="29" borderId="25" xfId="0" applyFont="1" applyFill="1" applyBorder="1" applyAlignment="1">
      <alignment horizontal="centerContinuous" vertical="center" shrinkToFit="1"/>
    </xf>
    <xf numFmtId="0" fontId="25" fillId="29" borderId="27" xfId="0" applyFont="1" applyFill="1" applyBorder="1" applyAlignment="1">
      <alignment horizontal="center" vertical="center" shrinkToFit="1"/>
    </xf>
    <xf numFmtId="176" fontId="21" fillId="0" borderId="14" xfId="0" applyNumberFormat="1" applyFont="1" applyFill="1" applyBorder="1" applyAlignment="1">
      <alignment horizontal="right" vertical="center"/>
    </xf>
    <xf numFmtId="0" fontId="36" fillId="24" borderId="16" xfId="0" applyFont="1" applyFill="1" applyBorder="1" applyAlignment="1">
      <alignment horizontal="center" vertical="center" shrinkToFit="1"/>
    </xf>
    <xf numFmtId="0" fontId="35" fillId="0" borderId="38" xfId="0" applyFont="1" applyBorder="1" applyAlignment="1" applyProtection="1">
      <alignment vertical="center"/>
      <protection locked="0"/>
    </xf>
    <xf numFmtId="0" fontId="35" fillId="0" borderId="38" xfId="0" applyFont="1" applyBorder="1" applyAlignment="1" applyProtection="1">
      <alignment horizontal="center" vertical="center"/>
      <protection locked="0"/>
    </xf>
    <xf numFmtId="0" fontId="37" fillId="24" borderId="20" xfId="0" applyFont="1" applyFill="1" applyBorder="1" applyAlignment="1">
      <alignment horizontal="center" vertical="center" shrinkToFit="1"/>
    </xf>
    <xf numFmtId="38" fontId="35" fillId="0" borderId="38" xfId="42" applyFont="1" applyBorder="1" applyAlignment="1" applyProtection="1">
      <alignment vertical="center"/>
    </xf>
    <xf numFmtId="0" fontId="25" fillId="24" borderId="20" xfId="0" applyFont="1" applyFill="1" applyBorder="1" applyAlignment="1">
      <alignment horizontal="center" vertical="center" shrinkToFit="1"/>
    </xf>
    <xf numFmtId="38" fontId="25" fillId="0" borderId="22" xfId="42" applyFont="1" applyFill="1" applyBorder="1" applyAlignment="1">
      <alignment vertical="center" shrinkToFit="1"/>
    </xf>
    <xf numFmtId="38" fontId="25" fillId="0" borderId="24" xfId="42" applyFont="1" applyFill="1" applyBorder="1" applyAlignment="1">
      <alignment vertical="center" shrinkToFit="1"/>
    </xf>
    <xf numFmtId="0" fontId="44" fillId="26" borderId="38" xfId="0" applyFont="1" applyFill="1" applyBorder="1" applyAlignment="1" applyProtection="1">
      <alignment horizontal="center" vertical="center"/>
      <protection locked="0"/>
    </xf>
    <xf numFmtId="38" fontId="44" fillId="0" borderId="38" xfId="42" applyFont="1" applyBorder="1" applyAlignment="1" applyProtection="1">
      <alignment vertical="center"/>
      <protection locked="0"/>
    </xf>
    <xf numFmtId="38" fontId="44" fillId="0" borderId="38" xfId="42" applyFont="1" applyBorder="1" applyAlignment="1" applyProtection="1">
      <alignment vertical="center"/>
    </xf>
    <xf numFmtId="182" fontId="25" fillId="0" borderId="24" xfId="42" applyNumberFormat="1" applyFont="1" applyFill="1" applyBorder="1" applyAlignment="1">
      <alignment vertical="center" shrinkToFit="1"/>
    </xf>
    <xf numFmtId="0" fontId="45" fillId="27" borderId="38" xfId="0" applyFont="1" applyFill="1" applyBorder="1" applyAlignment="1" applyProtection="1">
      <alignment horizontal="center" vertical="center"/>
      <protection locked="0"/>
    </xf>
    <xf numFmtId="38" fontId="45" fillId="0" borderId="38" xfId="42" applyFont="1" applyBorder="1" applyAlignment="1" applyProtection="1">
      <alignment vertical="center"/>
      <protection locked="0"/>
    </xf>
    <xf numFmtId="38" fontId="45" fillId="0" borderId="38" xfId="42" applyFont="1" applyFill="1" applyBorder="1" applyAlignment="1" applyProtection="1">
      <alignment vertical="center"/>
    </xf>
    <xf numFmtId="38" fontId="35" fillId="0" borderId="38" xfId="42" applyFont="1" applyBorder="1" applyAlignment="1" applyProtection="1">
      <alignment vertical="center"/>
      <protection locked="0"/>
    </xf>
    <xf numFmtId="0" fontId="25" fillId="24" borderId="26" xfId="0" applyFont="1" applyFill="1" applyBorder="1" applyAlignment="1">
      <alignment horizontal="center" vertical="center" shrinkToFit="1"/>
    </xf>
    <xf numFmtId="182" fontId="25" fillId="0" borderId="37" xfId="42" applyNumberFormat="1" applyFont="1" applyFill="1" applyBorder="1" applyAlignment="1">
      <alignment vertical="center" shrinkToFi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  <colors>
    <mruColors>
      <color rgb="FFFFD0E0"/>
      <color rgb="FF1600FF"/>
      <color rgb="FFFFC0A0"/>
      <color rgb="FFFFE9FF"/>
      <color rgb="FF008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令和８年度人口と世帯数の月別推移</a:t>
            </a:r>
            <a:endParaRPr lang="ja-JP" altLang="en-US" sz="1400" b="1" i="0" u="none" strike="noStrike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0.22758983302982894"/>
          <c:y val="4.826610959344367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061889250814328e-002"/>
          <c:y val="0.17602040816326531"/>
          <c:w val="0.82410423452768733"/>
          <c:h val="0.74489795918367352"/>
        </c:manualLayout>
      </c:layout>
      <c:barChart>
        <c:barDir val="col"/>
        <c:grouping val="stacked"/>
        <c:varyColors val="0"/>
        <c:ser>
          <c:idx val="1"/>
          <c:order val="0"/>
          <c:tx>
            <c:v>人口（人）</c:v>
          </c:tx>
          <c:spPr>
            <a:solidFill>
              <a:srgbClr val="FF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 anchor="t"/>
                <a:lstStyle/>
                <a:p>
                  <a:pPr algn="l"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lIns="36576" tIns="18288" rIns="36576" bIns="18288" anchor="t" anchorCtr="1"/>
              <a:lstStyle/>
              <a:p>
                <a:pPr algn="l" rtl="0">
                  <a:defRPr kumimoji="0" sz="800" kern="1200">
                    <a:solidFill>
                      <a:schemeClr val="tx1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'1.人口と世帯数の月別推移'!$A$6:$A$17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'1.人口と世帯数の月別推移'!$B$6:$B$17</c:f>
              <c:numCache>
                <c:formatCode>#,##0_);[Red]\(#,##0\)</c:formatCode>
                <c:ptCount val="12"/>
                <c:pt idx="0">
                  <c:v>46179</c:v>
                </c:pt>
                <c:pt idx="1">
                  <c:v>46169</c:v>
                </c:pt>
                <c:pt idx="2">
                  <c:v>46122</c:v>
                </c:pt>
                <c:pt idx="3">
                  <c:v>46120</c:v>
                </c:pt>
                <c:pt idx="4">
                  <c:v>46115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"/>
        <c:axId val="2"/>
      </c:barChart>
      <c:lineChart>
        <c:grouping val="standard"/>
        <c:varyColors val="0"/>
        <c:ser>
          <c:idx val="0"/>
          <c:order val="1"/>
          <c:tx>
            <c:v>世帯数（世帯）</c:v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70C0"/>
              </a:solidFill>
              <a:ln w="12700">
                <a:solidFill>
                  <a:schemeClr val="tx1"/>
                </a:solidFill>
              </a:ln>
            </c:spPr>
          </c:marker>
          <c:dPt>
            <c:idx val="0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7"/>
              <c:spPr>
                <a:solidFill>
                  <a:srgbClr val="0070C0"/>
                </a:solidFill>
                <a:ln w="12700"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800" kern="1200">
                      <a:solidFill>
                        <a:schemeClr val="tx1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800" b="0" i="0">
                    <a:solidFill>
                      <a:schemeClr val="tx1"/>
                    </a:solidFill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800" kern="1200">
                    <a:solidFill>
                      <a:schemeClr val="tx1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'1.人口と世帯数の月別推移'!$H$6:$H$17</c:f>
              <c:numCache>
                <c:formatCode>#,##0_);[Red]\(#,##0\)</c:formatCode>
                <c:ptCount val="12"/>
                <c:pt idx="0">
                  <c:v>18107</c:v>
                </c:pt>
                <c:pt idx="1">
                  <c:v>18124</c:v>
                </c:pt>
                <c:pt idx="2">
                  <c:v>18121</c:v>
                </c:pt>
                <c:pt idx="3">
                  <c:v>18130</c:v>
                </c:pt>
                <c:pt idx="4">
                  <c:v>18145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At val="45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0"/>
          <c:min val="4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1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8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（人）</a:t>
                </a:r>
                <a:endParaRPr kumimoji="0" lang="ja-JP" altLang="en-US" sz="8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1.7915138457855636e-002"/>
              <c:y val="8.9285714285714288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  <c:minorUnit val="500"/>
      </c:valAx>
      <c:catAx>
        <c:axId val="11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one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1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500"/>
          <c:min val="16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1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8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（世帯）</a:t>
                </a:r>
                <a:endParaRPr kumimoji="0" lang="ja-JP" altLang="en-US" sz="8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0.90588063299905097"/>
              <c:y val="9.1544271251807807e-002"/>
            </c:manualLayout>
          </c:layout>
          <c:overlay val="0"/>
          <c:spPr>
            <a:noFill/>
            <a:ln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  <c:minorUnit val="500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074918566775249"/>
          <c:y val="0.20698924731182797"/>
          <c:w val="0.25732899022801303"/>
          <c:h val="0.107526881720430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9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83029398276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'4.地区別人口・世帯数'!$A$35:$A$46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'4.地区別人口・世帯数'!$P$5:$P$16</c:f>
              <c:numCache>
                <c:formatCode>#,##0;[Red]\-#,##0</c:formatCode>
                <c:ptCount val="12"/>
                <c:pt idx="0">
                  <c:v>1525</c:v>
                </c:pt>
                <c:pt idx="1">
                  <c:v>1525</c:v>
                </c:pt>
                <c:pt idx="2">
                  <c:v>1524</c:v>
                </c:pt>
                <c:pt idx="3">
                  <c:v>1518</c:v>
                </c:pt>
                <c:pt idx="4">
                  <c:v>1522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'4.地区別人口・世帯数'!$R$5:$R$16</c:f>
              <c:numCache>
                <c:formatCode>#,##0;[Red]\-#,##0</c:formatCode>
                <c:ptCount val="12"/>
                <c:pt idx="0">
                  <c:v>514</c:v>
                </c:pt>
                <c:pt idx="1">
                  <c:v>514</c:v>
                </c:pt>
                <c:pt idx="2">
                  <c:v>513</c:v>
                </c:pt>
                <c:pt idx="3">
                  <c:v>515</c:v>
                </c:pt>
                <c:pt idx="4">
                  <c:v>517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3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4346515235781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300451755798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'4.地区別人口・世帯数'!$V$5:$V$16</c:f>
              <c:numCache>
                <c:formatCode>#,##0;[Red]\-#,##0</c:formatCode>
                <c:ptCount val="12"/>
                <c:pt idx="0">
                  <c:v>1955</c:v>
                </c:pt>
                <c:pt idx="1">
                  <c:v>1954</c:v>
                </c:pt>
                <c:pt idx="2">
                  <c:v>1950</c:v>
                </c:pt>
                <c:pt idx="3">
                  <c:v>1942</c:v>
                </c:pt>
                <c:pt idx="4">
                  <c:v>1943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'4.地区別人口・世帯数'!$X$5:$X$16</c:f>
              <c:numCache>
                <c:formatCode>#,##0;[Red]\-#,##0</c:formatCode>
                <c:ptCount val="12"/>
                <c:pt idx="0">
                  <c:v>690</c:v>
                </c:pt>
                <c:pt idx="1">
                  <c:v>690</c:v>
                </c:pt>
                <c:pt idx="2">
                  <c:v>689</c:v>
                </c:pt>
                <c:pt idx="3">
                  <c:v>687</c:v>
                </c:pt>
                <c:pt idx="4">
                  <c:v>690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5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197444659040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233875765529309"/>
          <c:w val="0.7411130589808349"/>
          <c:h val="0.665439020122484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'4.地区別人口・世帯数'!$AB$5:$AB$16</c:f>
              <c:numCache>
                <c:formatCode>#,##0;[Red]\-#,##0</c:formatCode>
                <c:ptCount val="12"/>
                <c:pt idx="0">
                  <c:v>1848</c:v>
                </c:pt>
                <c:pt idx="1">
                  <c:v>1847</c:v>
                </c:pt>
                <c:pt idx="2">
                  <c:v>1850</c:v>
                </c:pt>
                <c:pt idx="3">
                  <c:v>1847</c:v>
                </c:pt>
                <c:pt idx="4">
                  <c:v>1844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'4.地区別人口・世帯数'!$AD$5:$AD$16</c:f>
              <c:numCache>
                <c:formatCode>#,##0;[Red]\-#,##0</c:formatCode>
                <c:ptCount val="12"/>
                <c:pt idx="0">
                  <c:v>670</c:v>
                </c:pt>
                <c:pt idx="1">
                  <c:v>670</c:v>
                </c:pt>
                <c:pt idx="2">
                  <c:v>673</c:v>
                </c:pt>
                <c:pt idx="3">
                  <c:v>672</c:v>
                </c:pt>
                <c:pt idx="4">
                  <c:v>673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371828521434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497964641212297"/>
              <c:y val="1.133718285214348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9208174820844"/>
          <c:y val="2.217742782152230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6853932584269663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'4.地区別人口・世帯数'!$AH$5:$AH$16</c:f>
              <c:numCache>
                <c:formatCode>#,##0;[Red]\-#,##0</c:formatCode>
                <c:ptCount val="12"/>
                <c:pt idx="0">
                  <c:v>2627</c:v>
                </c:pt>
                <c:pt idx="1">
                  <c:v>2618</c:v>
                </c:pt>
                <c:pt idx="2">
                  <c:v>2614</c:v>
                </c:pt>
                <c:pt idx="3">
                  <c:v>2607</c:v>
                </c:pt>
                <c:pt idx="4">
                  <c:v>2609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'4.地区別人口・世帯数'!$AJ$5:$AJ$16</c:f>
              <c:numCache>
                <c:formatCode>#,##0;[Red]\-#,##0</c:formatCode>
                <c:ptCount val="12"/>
                <c:pt idx="0">
                  <c:v>921</c:v>
                </c:pt>
                <c:pt idx="1">
                  <c:v>920</c:v>
                </c:pt>
                <c:pt idx="2">
                  <c:v>921</c:v>
                </c:pt>
                <c:pt idx="3">
                  <c:v>920</c:v>
                </c:pt>
                <c:pt idx="4">
                  <c:v>922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00"/>
          <c:min val="2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000"/>
          <c:min val="7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616306388667705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15919121220958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421650627004958"/>
          <c:w val="0.7185185185185185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'4.地区別人口・世帯数'!$D$35:$D$46</c:f>
              <c:numCache>
                <c:formatCode>#,##0;[Red]\-#,##0</c:formatCode>
                <c:ptCount val="12"/>
                <c:pt idx="0">
                  <c:v>1427</c:v>
                </c:pt>
                <c:pt idx="1">
                  <c:v>1427</c:v>
                </c:pt>
                <c:pt idx="2">
                  <c:v>1426</c:v>
                </c:pt>
                <c:pt idx="3">
                  <c:v>1428</c:v>
                </c:pt>
                <c:pt idx="4">
                  <c:v>1424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'4.地区別人口・世帯数'!$F$35:$F$46</c:f>
              <c:numCache>
                <c:formatCode>#,##0;[Red]\-#,##0</c:formatCode>
                <c:ptCount val="12"/>
                <c:pt idx="0">
                  <c:v>497</c:v>
                </c:pt>
                <c:pt idx="1">
                  <c:v>497</c:v>
                </c:pt>
                <c:pt idx="2">
                  <c:v>497</c:v>
                </c:pt>
                <c:pt idx="3">
                  <c:v>497</c:v>
                </c:pt>
                <c:pt idx="4">
                  <c:v>496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00"/>
          <c:min val="3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85476815398074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32393720301690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'4.地区別人口・世帯数'!$J$35:$J$46</c:f>
              <c:numCache>
                <c:formatCode>#,##0;[Red]\-#,##0</c:formatCode>
                <c:ptCount val="12"/>
                <c:pt idx="0">
                  <c:v>1669</c:v>
                </c:pt>
                <c:pt idx="1">
                  <c:v>1666</c:v>
                </c:pt>
                <c:pt idx="2">
                  <c:v>1666</c:v>
                </c:pt>
                <c:pt idx="3">
                  <c:v>1665</c:v>
                </c:pt>
                <c:pt idx="4">
                  <c:v>1657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'4.地区別人口・世帯数'!$L$35:$L$46</c:f>
              <c:numCache>
                <c:formatCode>#,##0;[Red]\-#,##0</c:formatCode>
                <c:ptCount val="12"/>
                <c:pt idx="0">
                  <c:v>606</c:v>
                </c:pt>
                <c:pt idx="1">
                  <c:v>606</c:v>
                </c:pt>
                <c:pt idx="2">
                  <c:v>606</c:v>
                </c:pt>
                <c:pt idx="3">
                  <c:v>606</c:v>
                </c:pt>
                <c:pt idx="4">
                  <c:v>603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4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00"/>
          <c:min val="4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084028529890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'4.地区別人口・世帯数'!$P$35:$P$46</c:f>
              <c:numCache>
                <c:formatCode>#,##0;[Red]\-#,##0</c:formatCode>
                <c:ptCount val="12"/>
                <c:pt idx="0">
                  <c:v>1213</c:v>
                </c:pt>
                <c:pt idx="1">
                  <c:v>1211</c:v>
                </c:pt>
                <c:pt idx="2">
                  <c:v>1212</c:v>
                </c:pt>
                <c:pt idx="3">
                  <c:v>1212</c:v>
                </c:pt>
                <c:pt idx="4">
                  <c:v>1208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'4.地区別人口・世帯数'!$R$35:$R$46</c:f>
              <c:numCache>
                <c:formatCode>#,##0;[Red]\-#,##0</c:formatCode>
                <c:ptCount val="12"/>
                <c:pt idx="0">
                  <c:v>422</c:v>
                </c:pt>
                <c:pt idx="1">
                  <c:v>422</c:v>
                </c:pt>
                <c:pt idx="2">
                  <c:v>424</c:v>
                </c:pt>
                <c:pt idx="3">
                  <c:v>424</c:v>
                </c:pt>
                <c:pt idx="4">
                  <c:v>422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350"/>
          <c:min val="1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2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4346515235781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8913444369639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'4.地区別人口・世帯数'!$V$35:$V$46</c:f>
              <c:numCache>
                <c:formatCode>#,##0;[Red]\-#,##0</c:formatCode>
                <c:ptCount val="12"/>
                <c:pt idx="0">
                  <c:v>968</c:v>
                </c:pt>
                <c:pt idx="1">
                  <c:v>968</c:v>
                </c:pt>
                <c:pt idx="2">
                  <c:v>964</c:v>
                </c:pt>
                <c:pt idx="3">
                  <c:v>962</c:v>
                </c:pt>
                <c:pt idx="4">
                  <c:v>960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'4.地区別人口・世帯数'!$X$35:$X$46</c:f>
              <c:numCache>
                <c:formatCode>#,##0;[Red]\-#,##0</c:formatCode>
                <c:ptCount val="12"/>
                <c:pt idx="0">
                  <c:v>356</c:v>
                </c:pt>
                <c:pt idx="1">
                  <c:v>356</c:v>
                </c:pt>
                <c:pt idx="2">
                  <c:v>354</c:v>
                </c:pt>
                <c:pt idx="3">
                  <c:v>354</c:v>
                </c:pt>
                <c:pt idx="4">
                  <c:v>353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25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5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27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5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8710939434457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421650627004958"/>
          <c:w val="0.7433962264150942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'4.地区別人口・世帯数'!$AB$35:$AB$46</c:f>
              <c:numCache>
                <c:formatCode>#,##0;[Red]\-#,##0</c:formatCode>
                <c:ptCount val="12"/>
                <c:pt idx="0">
                  <c:v>310</c:v>
                </c:pt>
                <c:pt idx="1">
                  <c:v>310</c:v>
                </c:pt>
                <c:pt idx="2">
                  <c:v>311</c:v>
                </c:pt>
                <c:pt idx="3">
                  <c:v>311</c:v>
                </c:pt>
                <c:pt idx="4">
                  <c:v>311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'4.地区別人口・世帯数'!$AD$35:$AD$46</c:f>
              <c:numCache>
                <c:formatCode>#,##0;[Red]\-#,##0</c:formatCode>
                <c:ptCount val="12"/>
                <c:pt idx="0">
                  <c:v>139</c:v>
                </c:pt>
                <c:pt idx="1">
                  <c:v>139</c:v>
                </c:pt>
                <c:pt idx="2">
                  <c:v>139</c:v>
                </c:pt>
                <c:pt idx="3">
                  <c:v>139</c:v>
                </c:pt>
                <c:pt idx="4">
                  <c:v>139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75"/>
          <c:min val="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5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7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497964641212297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5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471406804486517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182793817439487"/>
          <c:w val="0.6404494382022472"/>
          <c:h val="0.675949839603382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'4.地区別人口・世帯数'!$AH$35:$AH$46</c:f>
              <c:numCache>
                <c:formatCode>#,##0;[Red]\-#,##0</c:formatCode>
                <c:ptCount val="12"/>
                <c:pt idx="0">
                  <c:v>41138</c:v>
                </c:pt>
                <c:pt idx="1">
                  <c:v>41134</c:v>
                </c:pt>
                <c:pt idx="2">
                  <c:v>41097</c:v>
                </c:pt>
                <c:pt idx="3">
                  <c:v>41116</c:v>
                </c:pt>
                <c:pt idx="4">
                  <c:v>41115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'4.地区別人口・世帯数'!$AJ$35:$AJ$46</c:f>
              <c:numCache>
                <c:formatCode>#,##0;[Red]\-#,##0</c:formatCode>
                <c:ptCount val="12"/>
                <c:pt idx="0">
                  <c:v>16177</c:v>
                </c:pt>
                <c:pt idx="1">
                  <c:v>16196</c:v>
                </c:pt>
                <c:pt idx="2">
                  <c:v>16199</c:v>
                </c:pt>
                <c:pt idx="3">
                  <c:v>16208</c:v>
                </c:pt>
                <c:pt idx="4">
                  <c:v>16221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0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1600"/>
          <c:min val="40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0373286672499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  <c:min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800"/>
          <c:min val="152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616306388667705"/>
              <c:y val="8.003732866724993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740" b="1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年度人口増減数の月別推移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0.29377719025997662"/>
          <c:y val="1.759630345607996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'2.人口増減数の月別推移'!$B$4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'2.人口増減数の月別推移'!$A$6:$A$17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'2.人口増減数の月別推移'!$D$6:$D$17</c:f>
              <c:numCache>
                <c:formatCode>General</c:formatCode>
                <c:ptCount val="12"/>
                <c:pt idx="0">
                  <c:v>23</c:v>
                </c:pt>
                <c:pt idx="1">
                  <c:v>18</c:v>
                </c:pt>
                <c:pt idx="2">
                  <c:v>27</c:v>
                </c:pt>
                <c:pt idx="3">
                  <c:v>27</c:v>
                </c:pt>
                <c:pt idx="4">
                  <c:v>34</c:v>
                </c:pt>
              </c:numCache>
            </c:numRef>
          </c:val>
        </c:ser>
        <c:ser>
          <c:idx val="0"/>
          <c:order val="1"/>
          <c:tx>
            <c:strRef>
              <c:f>'2.人口増減数の月別推移'!$I$4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7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1.8870289549551603e-003"/>
                  <c:y val="6.1495216323765978e-002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'2.人口増減数の月別推移'!$A$6:$A$17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'2.人口増減数の月別推移'!$K$6:$K$17</c:f>
              <c:numCache>
                <c:formatCode>General</c:formatCode>
                <c:ptCount val="12"/>
                <c:pt idx="0">
                  <c:v>164</c:v>
                </c:pt>
                <c:pt idx="1">
                  <c:v>118</c:v>
                </c:pt>
                <c:pt idx="2">
                  <c:v>112</c:v>
                </c:pt>
                <c:pt idx="3">
                  <c:v>116</c:v>
                </c:pt>
                <c:pt idx="4">
                  <c:v>132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386396526772792"/>
          <c:y val="0.19354838709677419"/>
          <c:w val="0.29522431259044862"/>
          <c:h val="0.114369501466275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10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695149217457"/>
          <c:y val="1.771676770492184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088658165516923e-002"/>
          <c:w val="0.71827782638281323"/>
          <c:h val="0.67835412166399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'4.地区別人口・世帯数'!$D$50:$D$61</c:f>
              <c:numCache>
                <c:formatCode>#,##0;[Red]\-#,##0</c:formatCode>
                <c:ptCount val="12"/>
                <c:pt idx="0">
                  <c:v>1641</c:v>
                </c:pt>
                <c:pt idx="1">
                  <c:v>1638</c:v>
                </c:pt>
                <c:pt idx="2">
                  <c:v>1637</c:v>
                </c:pt>
                <c:pt idx="3">
                  <c:v>1628</c:v>
                </c:pt>
                <c:pt idx="4">
                  <c:v>1626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'4.地区別人口・世帯数'!$F$50:$F$61</c:f>
              <c:numCache>
                <c:formatCode>#,##0;[Red]\-#,##0</c:formatCode>
                <c:ptCount val="12"/>
                <c:pt idx="0">
                  <c:v>645</c:v>
                </c:pt>
                <c:pt idx="1">
                  <c:v>645</c:v>
                </c:pt>
                <c:pt idx="2">
                  <c:v>646</c:v>
                </c:pt>
                <c:pt idx="3">
                  <c:v>645</c:v>
                </c:pt>
                <c:pt idx="4">
                  <c:v>644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04803381878150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5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85399047341302"/>
              <c:y val="4.04803381878150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676770492184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'4.地区別人口・世帯数'!$J$50:$J$61</c:f>
              <c:numCache>
                <c:formatCode>#,##0;[Red]\-#,##0</c:formatCode>
                <c:ptCount val="12"/>
                <c:pt idx="0">
                  <c:v>1744</c:v>
                </c:pt>
                <c:pt idx="1">
                  <c:v>1743</c:v>
                </c:pt>
                <c:pt idx="2">
                  <c:v>1734</c:v>
                </c:pt>
                <c:pt idx="3">
                  <c:v>1728</c:v>
                </c:pt>
                <c:pt idx="4">
                  <c:v>1728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'4.地区別人口・世帯数'!$L$50:$L$61</c:f>
              <c:numCache>
                <c:formatCode>#,##0;[Red]\-#,##0</c:formatCode>
                <c:ptCount val="12"/>
                <c:pt idx="0">
                  <c:v>690</c:v>
                </c:pt>
                <c:pt idx="1">
                  <c:v>689</c:v>
                </c:pt>
                <c:pt idx="2">
                  <c:v>683</c:v>
                </c:pt>
                <c:pt idx="3">
                  <c:v>683</c:v>
                </c:pt>
                <c:pt idx="4">
                  <c:v>685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90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5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676770492184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279655308573155"/>
          <c:w val="0.74721189591078063"/>
          <c:h val="0.67596450886117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'4.地区別人口・世帯数'!$P$50:$P$61</c:f>
              <c:numCache>
                <c:formatCode>#,##0;[Red]\-#,##0</c:formatCode>
                <c:ptCount val="12"/>
                <c:pt idx="0">
                  <c:v>667</c:v>
                </c:pt>
                <c:pt idx="1">
                  <c:v>666</c:v>
                </c:pt>
                <c:pt idx="2">
                  <c:v>667</c:v>
                </c:pt>
                <c:pt idx="3">
                  <c:v>666</c:v>
                </c:pt>
                <c:pt idx="4">
                  <c:v>666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'4.地区別人口・世帯数'!$R$50:$R$61</c:f>
              <c:numCache>
                <c:formatCode>#,##0;[Red]\-#,##0</c:formatCode>
                <c:ptCount val="12"/>
                <c:pt idx="0">
                  <c:v>251</c:v>
                </c:pt>
                <c:pt idx="1">
                  <c:v>250</c:v>
                </c:pt>
                <c:pt idx="2">
                  <c:v>250</c:v>
                </c:pt>
                <c:pt idx="3">
                  <c:v>251</c:v>
                </c:pt>
                <c:pt idx="4">
                  <c:v>251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5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127958562701786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5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17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4346515235781"/>
              <c:y val="7.127958562701786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5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002136814682551"/>
          <c:y val="1.771676770492184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'4.地区別人口・世帯数'!$V$50:$V$61</c:f>
              <c:numCache>
                <c:formatCode>#,##0;[Red]\-#,##0</c:formatCode>
                <c:ptCount val="12"/>
                <c:pt idx="0">
                  <c:v>989</c:v>
                </c:pt>
                <c:pt idx="1">
                  <c:v>988</c:v>
                </c:pt>
                <c:pt idx="2">
                  <c:v>987</c:v>
                </c:pt>
                <c:pt idx="3">
                  <c:v>982</c:v>
                </c:pt>
                <c:pt idx="4">
                  <c:v>980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'4.地区別人口・世帯数'!$X$50:$X$61</c:f>
              <c:numCache>
                <c:formatCode>#,##0;[Red]\-#,##0</c:formatCode>
                <c:ptCount val="12"/>
                <c:pt idx="0">
                  <c:v>344</c:v>
                </c:pt>
                <c:pt idx="1">
                  <c:v>344</c:v>
                </c:pt>
                <c:pt idx="2">
                  <c:v>343</c:v>
                </c:pt>
                <c:pt idx="3">
                  <c:v>343</c:v>
                </c:pt>
                <c:pt idx="4">
                  <c:v>344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075"/>
          <c:min val="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5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27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5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59832615262715"/>
          <c:y val="1.771676770492184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9.8734582955891576e-002"/>
          <c:w val="0.68301886792452826"/>
          <c:h val="0.68002647899101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'4.地区別人口・世帯数'!$AB$50:$AB$61</c:f>
              <c:numCache>
                <c:formatCode>#,##0;[Red]\-#,##0</c:formatCode>
                <c:ptCount val="12"/>
                <c:pt idx="0">
                  <c:v>5041</c:v>
                </c:pt>
                <c:pt idx="1">
                  <c:v>5035</c:v>
                </c:pt>
                <c:pt idx="2">
                  <c:v>5025</c:v>
                </c:pt>
                <c:pt idx="3">
                  <c:v>5004</c:v>
                </c:pt>
                <c:pt idx="4">
                  <c:v>5000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'4.地区別人口・世帯数'!$AD$50:$AD$61</c:f>
              <c:numCache>
                <c:formatCode>#,##0;[Red]\-#,##0</c:formatCode>
                <c:ptCount val="12"/>
                <c:pt idx="0">
                  <c:v>1930</c:v>
                </c:pt>
                <c:pt idx="1">
                  <c:v>1928</c:v>
                </c:pt>
                <c:pt idx="2">
                  <c:v>1922</c:v>
                </c:pt>
                <c:pt idx="3">
                  <c:v>1922</c:v>
                </c:pt>
                <c:pt idx="4">
                  <c:v>1924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300"/>
          <c:min val="4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542192181729495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100"/>
          <c:min val="17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497964641212297"/>
              <c:y val="9.542192181729495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  <c:min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35170603674539"/>
          <c:y val="1.804086989126359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468316460442445"/>
          <c:w val="0.74814814814814812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'4.地区別人口・世帯数'!$D$20:$D$31</c:f>
              <c:numCache>
                <c:formatCode>#,##0;[Red]\-#,##0</c:formatCode>
                <c:ptCount val="12"/>
                <c:pt idx="0">
                  <c:v>651</c:v>
                </c:pt>
                <c:pt idx="1">
                  <c:v>649</c:v>
                </c:pt>
                <c:pt idx="2">
                  <c:v>646</c:v>
                </c:pt>
                <c:pt idx="3">
                  <c:v>644</c:v>
                </c:pt>
                <c:pt idx="4">
                  <c:v>640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'4.地区別人口・世帯数'!$F$20:$F$31</c:f>
              <c:numCache>
                <c:formatCode>#,##0;[Red]\-#,##0</c:formatCode>
                <c:ptCount val="12"/>
                <c:pt idx="0">
                  <c:v>219</c:v>
                </c:pt>
                <c:pt idx="1">
                  <c:v>219</c:v>
                </c:pt>
                <c:pt idx="2">
                  <c:v>219</c:v>
                </c:pt>
                <c:pt idx="3">
                  <c:v>219</c:v>
                </c:pt>
                <c:pt idx="4">
                  <c:v>219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25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101987251593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5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2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50"/>
          <c:min val="12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85399047341302"/>
              <c:y val="5.59101987251593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5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74103562333517"/>
          <c:y val="1.804086989126359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18171166104237"/>
          <c:w val="0.71469133272839036"/>
          <c:h val="0.67496859767529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'4.地区別人口・世帯数'!$J$20:$J$31</c:f>
              <c:numCache>
                <c:formatCode>#,##0;[Red]\-#,##0</c:formatCode>
                <c:ptCount val="12"/>
                <c:pt idx="0">
                  <c:v>4597</c:v>
                </c:pt>
                <c:pt idx="1">
                  <c:v>4599</c:v>
                </c:pt>
                <c:pt idx="2">
                  <c:v>4605</c:v>
                </c:pt>
                <c:pt idx="3">
                  <c:v>4608</c:v>
                </c:pt>
                <c:pt idx="4">
                  <c:v>4624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'4.地区別人口・世帯数'!$L$20:$L$31</c:f>
              <c:numCache>
                <c:formatCode>#,##0;[Red]\-#,##0</c:formatCode>
                <c:ptCount val="12"/>
                <c:pt idx="0">
                  <c:v>1763</c:v>
                </c:pt>
                <c:pt idx="1">
                  <c:v>1769</c:v>
                </c:pt>
                <c:pt idx="2">
                  <c:v>1776</c:v>
                </c:pt>
                <c:pt idx="3">
                  <c:v>1775</c:v>
                </c:pt>
                <c:pt idx="4">
                  <c:v>1792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50"/>
          <c:min val="4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555493063367079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50"/>
          <c:min val="16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8.555493063367079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60755788426077"/>
          <c:y val="1.804086989126359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68316460442445"/>
          <c:w val="0.71747211895910779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'4.地区別人口・世帯数'!$P$20:$P$31</c:f>
              <c:numCache>
                <c:formatCode>#,##0;[Red]\-#,##0</c:formatCode>
                <c:ptCount val="12"/>
                <c:pt idx="0">
                  <c:v>1252</c:v>
                </c:pt>
                <c:pt idx="1">
                  <c:v>1246</c:v>
                </c:pt>
                <c:pt idx="2">
                  <c:v>1247</c:v>
                </c:pt>
                <c:pt idx="3">
                  <c:v>1242</c:v>
                </c:pt>
                <c:pt idx="4">
                  <c:v>1239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'4.地区別人口・世帯数'!$R$20:$R$31</c:f>
              <c:numCache>
                <c:formatCode>#,##0;[Red]\-#,##0</c:formatCode>
                <c:ptCount val="12"/>
                <c:pt idx="0">
                  <c:v>433</c:v>
                </c:pt>
                <c:pt idx="1">
                  <c:v>428</c:v>
                </c:pt>
                <c:pt idx="2">
                  <c:v>429</c:v>
                </c:pt>
                <c:pt idx="3">
                  <c:v>428</c:v>
                </c:pt>
                <c:pt idx="4">
                  <c:v>428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101987251593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3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4346515235781"/>
              <c:y val="5.59101987251593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778951887518"/>
          <c:y val="1.804086989126359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72750281214849"/>
          <c:w val="0.68773234200743494"/>
          <c:h val="0.67305821147356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'4.地区別人口・世帯数'!$V$20:$V$31</c:f>
              <c:numCache>
                <c:formatCode>#,##0;[Red]\-#,##0</c:formatCode>
                <c:ptCount val="12"/>
                <c:pt idx="0">
                  <c:v>5223</c:v>
                </c:pt>
                <c:pt idx="1">
                  <c:v>5228</c:v>
                </c:pt>
                <c:pt idx="2">
                  <c:v>5226</c:v>
                </c:pt>
                <c:pt idx="3">
                  <c:v>5242</c:v>
                </c:pt>
                <c:pt idx="4">
                  <c:v>5247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'4.地区別人口・世帯数'!$X$20:$X$31</c:f>
              <c:numCache>
                <c:formatCode>#,##0;[Red]\-#,##0</c:formatCode>
                <c:ptCount val="12"/>
                <c:pt idx="0">
                  <c:v>2297</c:v>
                </c:pt>
                <c:pt idx="1">
                  <c:v>2304</c:v>
                </c:pt>
                <c:pt idx="2">
                  <c:v>2305</c:v>
                </c:pt>
                <c:pt idx="3">
                  <c:v>2306</c:v>
                </c:pt>
                <c:pt idx="4">
                  <c:v>2311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350"/>
          <c:min val="5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24784401949756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0"/>
          <c:min val="21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7.247844019497563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16356163026791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421650627004958"/>
          <c:w val="0.6830188679245282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'4.地区別人口・世帯数'!$AB$20:$AB$31</c:f>
              <c:numCache>
                <c:formatCode>#,##0;[Red]\-#,##0</c:formatCode>
                <c:ptCount val="12"/>
                <c:pt idx="0">
                  <c:v>2497</c:v>
                </c:pt>
                <c:pt idx="1">
                  <c:v>2501</c:v>
                </c:pt>
                <c:pt idx="2">
                  <c:v>2496</c:v>
                </c:pt>
                <c:pt idx="3">
                  <c:v>2502</c:v>
                </c:pt>
                <c:pt idx="4">
                  <c:v>2501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'4.地区別人口・世帯数'!$AD$20:$AD$31</c:f>
              <c:numCache>
                <c:formatCode>#,##0;[Red]\-#,##0</c:formatCode>
                <c:ptCount val="12"/>
                <c:pt idx="0">
                  <c:v>921</c:v>
                </c:pt>
                <c:pt idx="1">
                  <c:v>924</c:v>
                </c:pt>
                <c:pt idx="2">
                  <c:v>925</c:v>
                </c:pt>
                <c:pt idx="3">
                  <c:v>930</c:v>
                </c:pt>
                <c:pt idx="4">
                  <c:v>930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650"/>
          <c:min val="2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000"/>
          <c:min val="7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497964641212297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'2.人口増減数の月別推移'!$E$4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'2.人口増減数の月別推移'!$A$6:$A$17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'2.人口増減数の月別推移'!$G$6:$G$17</c:f>
              <c:numCache>
                <c:formatCode>General</c:formatCode>
                <c:ptCount val="12"/>
                <c:pt idx="0">
                  <c:v>44</c:v>
                </c:pt>
                <c:pt idx="1">
                  <c:v>47</c:v>
                </c:pt>
                <c:pt idx="2">
                  <c:v>39</c:v>
                </c:pt>
                <c:pt idx="3">
                  <c:v>45</c:v>
                </c:pt>
                <c:pt idx="4">
                  <c:v>46</c:v>
                </c:pt>
              </c:numCache>
            </c:numRef>
          </c:val>
        </c:ser>
        <c:ser>
          <c:idx val="0"/>
          <c:order val="1"/>
          <c:tx>
            <c:strRef>
              <c:f>'2.人口増減数の月別推移'!$L$4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'2.人口増減数の月別推移'!$A$6:$A$17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'2.人口増減数の月別推移'!$N$6:$N$17</c:f>
              <c:numCache>
                <c:formatCode>General</c:formatCode>
                <c:ptCount val="12"/>
                <c:pt idx="0">
                  <c:v>180</c:v>
                </c:pt>
                <c:pt idx="1">
                  <c:v>99</c:v>
                </c:pt>
                <c:pt idx="2">
                  <c:v>147</c:v>
                </c:pt>
                <c:pt idx="3">
                  <c:v>100</c:v>
                </c:pt>
                <c:pt idx="4">
                  <c:v>125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chemeClr val="tx1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991316931982635"/>
          <c:y val="0.70967741935483875"/>
          <c:w val="0.26483357452966716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10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28599093652619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'4.地区別人口・世帯数'!$AH$20:$AH$31</c:f>
              <c:numCache>
                <c:formatCode>#,##0;[Red]\-#,##0</c:formatCode>
                <c:ptCount val="12"/>
                <c:pt idx="0">
                  <c:v>1960</c:v>
                </c:pt>
                <c:pt idx="1">
                  <c:v>1958</c:v>
                </c:pt>
                <c:pt idx="2">
                  <c:v>1951</c:v>
                </c:pt>
                <c:pt idx="3">
                  <c:v>1952</c:v>
                </c:pt>
                <c:pt idx="4">
                  <c:v>1942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'4.地区別人口・世帯数'!$AJ$20:$AJ$31</c:f>
              <c:numCache>
                <c:formatCode>#,##0;[Red]\-#,##0</c:formatCode>
                <c:ptCount val="12"/>
                <c:pt idx="0">
                  <c:v>722</c:v>
                </c:pt>
                <c:pt idx="1">
                  <c:v>722</c:v>
                </c:pt>
                <c:pt idx="2">
                  <c:v>720</c:v>
                </c:pt>
                <c:pt idx="3">
                  <c:v>721</c:v>
                </c:pt>
                <c:pt idx="4">
                  <c:v>717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"/>
          <c:min val="5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616306388667705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236062597438477"/>
          <c:y val="2.2098581289673593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9.9413784730653168e-002"/>
          <c:w val="0.68045152250705498"/>
          <c:h val="0.680321898088730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'4.地区別人口・世帯数'!$A$50:$A$61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'4.地区別人口・世帯数'!$AH$50:$AH$61</c:f>
              <c:numCache>
                <c:formatCode>#,##0;[Red]\-#,##0</c:formatCode>
                <c:ptCount val="12"/>
                <c:pt idx="0">
                  <c:v>46179</c:v>
                </c:pt>
                <c:pt idx="1">
                  <c:v>46169</c:v>
                </c:pt>
                <c:pt idx="2">
                  <c:v>46122</c:v>
                </c:pt>
                <c:pt idx="3">
                  <c:v>46120</c:v>
                </c:pt>
                <c:pt idx="4">
                  <c:v>46115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'4.地区別人口・世帯数'!$AJ$50:$AJ$61</c:f>
              <c:numCache>
                <c:formatCode>#,##0;[Red]\-#,##0</c:formatCode>
                <c:ptCount val="12"/>
                <c:pt idx="0">
                  <c:v>18107</c:v>
                </c:pt>
                <c:pt idx="1">
                  <c:v>18124</c:v>
                </c:pt>
                <c:pt idx="2">
                  <c:v>18121</c:v>
                </c:pt>
                <c:pt idx="3">
                  <c:v>18130</c:v>
                </c:pt>
                <c:pt idx="4">
                  <c:v>18145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400"/>
          <c:min val="45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022396429521200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  <c:min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600"/>
          <c:min val="1760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519586367493537"/>
              <c:y val="9.022396429521200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"/>
        <c:min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kumimoji="0" sz="2070" b="1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令和８年度年齢別人口の月別推移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7.1697981148582848e-002"/>
          <c:y val="5.31914893617021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22192508955243e-002"/>
          <c:y val="0.22074468085106383"/>
          <c:w val="0.88813126661054165"/>
          <c:h val="0.752659574468085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'3.年齢別人口の月別推移'!$B$64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solidFill>
              <a:srgbClr val="FF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10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10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'3.年齢別人口の月別推移'!$D$66:$D$77</c:f>
              <c:numCache>
                <c:formatCode>#,##0;[Red]\-#,##0</c:formatCode>
                <c:ptCount val="12"/>
                <c:pt idx="0">
                  <c:v>5057</c:v>
                </c:pt>
                <c:pt idx="1">
                  <c:v>5046</c:v>
                </c:pt>
                <c:pt idx="2">
                  <c:v>5039</c:v>
                </c:pt>
                <c:pt idx="3">
                  <c:v>5034</c:v>
                </c:pt>
                <c:pt idx="4">
                  <c:v>5029</c:v>
                </c:pt>
              </c:numCache>
            </c:numRef>
          </c:val>
        </c:ser>
        <c:ser>
          <c:idx val="1"/>
          <c:order val="1"/>
          <c:tx>
            <c:strRef>
              <c:f>'3.年齢別人口の月別推移'!$F$64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solidFill>
              <a:srgbClr val="D4F3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10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'3.年齢別人口の月別推移'!$H$66:$H$77</c:f>
              <c:numCache>
                <c:formatCode>#,##0;[Red]\-#,##0</c:formatCode>
                <c:ptCount val="12"/>
                <c:pt idx="0">
                  <c:v>26898</c:v>
                </c:pt>
                <c:pt idx="1">
                  <c:v>26900</c:v>
                </c:pt>
                <c:pt idx="2">
                  <c:v>26860</c:v>
                </c:pt>
                <c:pt idx="3">
                  <c:v>26859</c:v>
                </c:pt>
                <c:pt idx="4">
                  <c:v>26848</c:v>
                </c:pt>
              </c:numCache>
            </c:numRef>
          </c:val>
        </c:ser>
        <c:ser>
          <c:idx val="2"/>
          <c:order val="2"/>
          <c:tx>
            <c:strRef>
              <c:f>'3.年齢別人口の月別推移'!$J$64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solidFill>
              <a:srgbClr val="BF92E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'3.年齢別人口の月別推移'!$L$66:$L$77</c:f>
              <c:numCache>
                <c:formatCode>#,##0;[Red]\-#,##0</c:formatCode>
                <c:ptCount val="12"/>
                <c:pt idx="0">
                  <c:v>14224</c:v>
                </c:pt>
                <c:pt idx="1">
                  <c:v>14223</c:v>
                </c:pt>
                <c:pt idx="2">
                  <c:v>14223</c:v>
                </c:pt>
                <c:pt idx="3">
                  <c:v>14227</c:v>
                </c:pt>
                <c:pt idx="4">
                  <c:v>14238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725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8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（人）</a:t>
                </a:r>
                <a:endParaRPr kumimoji="0" lang="ja-JP" altLang="en-US" sz="8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1.183327555753644e-002"/>
              <c:y val="0.14486066901211817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9685534591194969"/>
          <c:y val="3.7234042553191488e-002"/>
          <c:w val="0.46540880503144655"/>
          <c:h val="0.106382978723404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9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</c:spPr>
  <c:txPr>
    <a:bodyPr horzOverflow="overflow"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320" b="1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令和８年度１５歳未満（年少人口）人口・割合の推移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0.21132062265801679"/>
          <c:y val="3.780176962415780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924528301886791e-002"/>
          <c:y val="0.14432989690721648"/>
          <c:w val="0.87044025157232707"/>
          <c:h val="0.74570446735395191"/>
        </c:manualLayout>
      </c:layout>
      <c:barChart>
        <c:barDir val="col"/>
        <c:grouping val="clustered"/>
        <c:varyColors val="0"/>
        <c:ser>
          <c:idx val="1"/>
          <c:order val="0"/>
          <c:tx>
            <c:v>15歳未満人口</c:v>
          </c:tx>
          <c:spPr>
            <a:solidFill>
              <a:srgbClr val="FF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A6A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'3.年齢別人口の月別推移'!$D$66:$D$77</c:f>
              <c:numCache>
                <c:formatCode>#,##0;[Red]\-#,##0</c:formatCode>
                <c:ptCount val="12"/>
                <c:pt idx="0">
                  <c:v>5057</c:v>
                </c:pt>
                <c:pt idx="1">
                  <c:v>5046</c:v>
                </c:pt>
                <c:pt idx="2">
                  <c:v>5039</c:v>
                </c:pt>
                <c:pt idx="3">
                  <c:v>5034</c:v>
                </c:pt>
                <c:pt idx="4">
                  <c:v>5029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v>総人口割合</c:v>
          </c:tx>
          <c:spPr>
            <a:ln w="15875" cap="flat" cmpd="sng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FFA6A6"/>
              </a:solidFill>
              <a:ln w="12700">
                <a:solidFill>
                  <a:schemeClr val="tx1"/>
                </a:solidFill>
              </a:ln>
              <a:effectLst/>
            </c:spPr>
          </c:marker>
          <c:dPt>
            <c:idx val="0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2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3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4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5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6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7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8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9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0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1"/>
            <c:invertIfNegative val="0"/>
            <c:marker>
              <c:symbol val="circle"/>
              <c:size val="7"/>
              <c:spPr>
                <a:solidFill>
                  <a:srgbClr val="FFA6A6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Lbls>
            <c:dLbl>
              <c:idx val="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solidFill>
                <a:schemeClr val="bg1"/>
              </a:solidFill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'3.年齢別人口の月別推移'!$A$66:$A$77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'3.年齢別人口の月別推移'!$E$66:$E$77</c:f>
              <c:numCache>
                <c:formatCode>#,##0.0_);[Red]\(#,##0.0\)</c:formatCode>
                <c:ptCount val="12"/>
                <c:pt idx="0">
                  <c:v>10.95</c:v>
                </c:pt>
                <c:pt idx="1">
                  <c:v>10.93</c:v>
                </c:pt>
                <c:pt idx="2">
                  <c:v>10.93</c:v>
                </c:pt>
                <c:pt idx="3">
                  <c:v>10.92</c:v>
                </c:pt>
                <c:pt idx="4">
                  <c:v>10.91</c:v>
                </c:pt>
              </c:numCache>
            </c:numRef>
          </c:val>
          <c:smooth val="1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750"/>
          <c:min val="4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（人）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5.0314465408805029e-003"/>
              <c:y val="3.426793300321995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chemeClr val="tx1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  <c:majorUnit val="250"/>
        <c:minorUnit val="50"/>
      </c:valAx>
      <c:catAx>
        <c:axId val="11"/>
        <c:scaling>
          <c:orientation val="minMax"/>
        </c:scaling>
        <c:delete val="1"/>
        <c:axPos val="b"/>
        <c:numFmt formatCode="#,##0.0_);[Red]\(#,##0.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9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1.5"/>
          <c:min val="8.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（％）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0.93617590254048433"/>
              <c:y val="3.6670725437670804e-002"/>
            </c:manualLayout>
          </c:layout>
          <c:overlay val="0"/>
          <c:spPr>
            <a:noFill/>
            <a:ln>
              <a:noFill/>
            </a:ln>
          </c:spPr>
        </c:title>
        <c:numFmt formatCode="#,##0.0_ ;[Red]\-#,##0.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1"/>
        <c:crosses val="max"/>
        <c:crossBetween val="between"/>
        <c:majorUnit val="0.5"/>
        <c:minorUnit val="0.1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3584905660377353"/>
          <c:y val="0.1557632398753894"/>
          <c:w val="0.17987421383647798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9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320" b="1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令和８年度１５～６４歳（生産年齢人口）人口・割合の推移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0.17987394971854934"/>
          <c:y val="3.436353960909525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924528301886791e-002"/>
          <c:y val="0.14432989690721648"/>
          <c:w val="0.87044025157232707"/>
          <c:h val="0.74570446735395191"/>
        </c:manualLayout>
      </c:layout>
      <c:barChart>
        <c:barDir val="col"/>
        <c:grouping val="clustered"/>
        <c:varyColors val="0"/>
        <c:ser>
          <c:idx val="1"/>
          <c:order val="0"/>
          <c:tx>
            <c:v>15～64歳人口</c:v>
          </c:tx>
          <c:spPr>
            <a:solidFill>
              <a:srgbClr val="D4F3B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D4F3B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'3.年齢別人口の月別推移'!$H$66:$H$77</c:f>
              <c:numCache>
                <c:formatCode>#,##0;[Red]\-#,##0</c:formatCode>
                <c:ptCount val="12"/>
                <c:pt idx="0">
                  <c:v>26898</c:v>
                </c:pt>
                <c:pt idx="1">
                  <c:v>26900</c:v>
                </c:pt>
                <c:pt idx="2">
                  <c:v>26860</c:v>
                </c:pt>
                <c:pt idx="3">
                  <c:v>26859</c:v>
                </c:pt>
                <c:pt idx="4">
                  <c:v>26848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v>総人口割合</c:v>
          </c:tx>
          <c:spPr>
            <a:ln w="15875" cap="flat" cmpd="sng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D4F3B5"/>
              </a:solidFill>
              <a:ln w="12700">
                <a:solidFill>
                  <a:schemeClr val="tx1"/>
                </a:solidFill>
              </a:ln>
              <a:effectLst/>
            </c:spPr>
          </c:marker>
          <c:dPt>
            <c:idx val="0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2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3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4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5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6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7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8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9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0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1"/>
            <c:invertIfNegative val="0"/>
            <c:marker>
              <c:symbol val="circle"/>
              <c:size val="7"/>
              <c:spPr>
                <a:solidFill>
                  <a:srgbClr val="D4F3B5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Lbls>
            <c:dLbl>
              <c:idx val="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solidFill>
                <a:schemeClr val="bg1"/>
              </a:solidFill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'3.年齢別人口の月別推移'!$A$66:$A$77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'3.年齢別人口の月別推移'!$I$66:$I$77</c:f>
              <c:numCache>
                <c:formatCode>#,##0.0_);[Red]\(#,##0.0\)</c:formatCode>
                <c:ptCount val="12"/>
                <c:pt idx="0">
                  <c:v>58.25</c:v>
                </c:pt>
                <c:pt idx="1">
                  <c:v>58.26</c:v>
                </c:pt>
                <c:pt idx="2">
                  <c:v>58.24</c:v>
                </c:pt>
                <c:pt idx="3">
                  <c:v>58.24</c:v>
                </c:pt>
                <c:pt idx="4">
                  <c:v>58.22</c:v>
                </c:pt>
              </c:numCache>
            </c:numRef>
          </c:val>
          <c:smooth val="1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7500"/>
          <c:min val="2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（人）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5.0314465408805029e-003"/>
              <c:y val="3.426793300321995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chemeClr val="tx1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  <c:majorUnit val="250"/>
        <c:minorUnit val="50"/>
      </c:valAx>
      <c:catAx>
        <c:axId val="11"/>
        <c:scaling>
          <c:orientation val="minMax"/>
        </c:scaling>
        <c:delete val="1"/>
        <c:axPos val="b"/>
        <c:numFmt formatCode="#,##0.0_);[Red]\(#,##0.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9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（％）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0.93617590254048433"/>
              <c:y val="3.6670725437670804e-002"/>
            </c:manualLayout>
          </c:layout>
          <c:overlay val="0"/>
          <c:spPr>
            <a:noFill/>
            <a:ln>
              <a:noFill/>
            </a:ln>
          </c:spPr>
        </c:title>
        <c:numFmt formatCode="#,##0.0_ ;[Red]\-#,##0.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3584905660377353"/>
          <c:y val="0.1557632398753894"/>
          <c:w val="0.17987421383647798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9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320" b="1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BIZ UDゴシック"/>
                <a:ea typeface="BIZ UDゴシック"/>
              </a:rPr>
              <a:t>令和８年度６５歳以上（老年人口）人口・割合の推移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BIZ UDゴシック"/>
              <a:ea typeface="BIZ UDゴシック"/>
            </a:endParaRPr>
          </a:p>
        </c:rich>
      </c:tx>
      <c:layout>
        <c:manualLayout>
          <c:xMode val="edge"/>
          <c:yMode val="edge"/>
          <c:x val="0.21257861635220127"/>
          <c:y val="3.436353960909525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182389937106917e-002"/>
          <c:y val="0.14432989690721648"/>
          <c:w val="0.86918238993710695"/>
          <c:h val="0.745704467353951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'3.年齢別人口の月別推移'!$T$146</c:f>
              <c:strCache>
                <c:ptCount val="1"/>
                <c:pt idx="0">
                  <c:v>65歳以上人口</c:v>
                </c:pt>
              </c:strCache>
            </c:strRef>
          </c:tx>
          <c:spPr>
            <a:solidFill>
              <a:srgbClr val="BF92E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BF92E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>
                    <a:latin typeface="BIZ UDゴシック"/>
                    <a:ea typeface="BIZ UDゴシック"/>
                  </a:endParaR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'3.年齢別人口の月別推移'!$A$5:$A$16</c:f>
              <c:strCache>
                <c:ptCount val="12"/>
                <c:pt idx="0">
                  <c:v>令和8年4月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'3.年齢別人口の月別推移'!$L$66:$L$77</c:f>
              <c:numCache>
                <c:formatCode>#,##0;[Red]\-#,##0</c:formatCode>
                <c:ptCount val="12"/>
                <c:pt idx="0">
                  <c:v>14224</c:v>
                </c:pt>
                <c:pt idx="1">
                  <c:v>14223</c:v>
                </c:pt>
                <c:pt idx="2">
                  <c:v>14223</c:v>
                </c:pt>
                <c:pt idx="3">
                  <c:v>14227</c:v>
                </c:pt>
                <c:pt idx="4">
                  <c:v>14238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'3.年齢別人口の月別推移'!$T$147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15875" cap="flat" cmpd="sng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BF92E1"/>
              </a:solidFill>
              <a:ln w="12700">
                <a:solidFill>
                  <a:schemeClr val="tx1"/>
                </a:solidFill>
              </a:ln>
              <a:effectLst/>
            </c:spPr>
          </c:marker>
          <c:dPt>
            <c:idx val="0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2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3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4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5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6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7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8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9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0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Pt>
            <c:idx val="11"/>
            <c:invertIfNegative val="0"/>
            <c:marker>
              <c:symbol val="circle"/>
              <c:size val="7"/>
              <c:spPr>
                <a:solidFill>
                  <a:srgbClr val="BF92E1"/>
                </a:solidFill>
                <a:ln w="12700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flat" cmpd="sng">
                <a:solidFill>
                  <a:srgbClr val="000000"/>
                </a:solidFill>
                <a:prstDash val="solid"/>
                <a:round/>
              </a:ln>
              <a:effectLst/>
            </c:spPr>
          </c:dPt>
          <c:dLbls>
            <c:dLbl>
              <c:idx val="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0"/>
                  <c:y val="0"/>
                </c:manualLayout>
              </c:layout>
              <c:numFmt formatCode="#,##0.00_ ;[Red]\-#,##0.00\ " sourceLinked="0"/>
              <c:spPr>
                <a:solidFill>
                  <a:schemeClr val="bg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kumimoji="0" sz="900" kern="1200">
                      <a:solidFill>
                        <a:srgbClr val="000000"/>
                      </a:solidFill>
                      <a:latin typeface="BIZ UDゴシック"/>
                      <a:ea typeface="BIZ UDゴシック"/>
                    </a:defRPr>
                  </a:pPr>
                  <a:endParaRPr lang="ja-JP" altLang="en-US" sz="900" b="0" i="0">
                    <a:latin typeface="BIZ UDゴシック"/>
                    <a:ea typeface="BIZ UDゴシック"/>
                  </a:endParaR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solidFill>
                <a:schemeClr val="bg1"/>
              </a:solidFill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'3.年齢別人口の月別推移'!$M$66:$M$77</c:f>
              <c:numCache>
                <c:formatCode>#,##0.0_);[Red]\(#,##0.0\)</c:formatCode>
                <c:ptCount val="12"/>
                <c:pt idx="0">
                  <c:v>30.8</c:v>
                </c:pt>
                <c:pt idx="1">
                  <c:v>30.81</c:v>
                </c:pt>
                <c:pt idx="2">
                  <c:v>30.84</c:v>
                </c:pt>
                <c:pt idx="3">
                  <c:v>30.85</c:v>
                </c:pt>
                <c:pt idx="4">
                  <c:v>30.87</c:v>
                </c:pt>
              </c:numCache>
            </c:numRef>
          </c:val>
          <c:smooth val="1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8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750"/>
          <c:min val="13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（人）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5.0314465408805029e-003"/>
              <c:y val="3.426793300321995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chemeClr val="tx1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"/>
        <c:crosses val="autoZero"/>
        <c:crossBetween val="between"/>
        <c:majorUnit val="250"/>
        <c:minorUnit val="50"/>
      </c:valAx>
      <c:catAx>
        <c:axId val="11"/>
        <c:scaling>
          <c:orientation val="minMax"/>
        </c:scaling>
        <c:delete val="1"/>
        <c:axPos val="b"/>
        <c:numFmt formatCode="#,##0.0_);[Red]\(#,##0.0\)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9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8.5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  <a:latin typeface="BIZ UDゴシック"/>
                    <a:ea typeface="BIZ UDゴシック"/>
                  </a:defRPr>
                </a:pPr>
                <a:r>
                  <a:rPr kumimoji="0" lang="ja-JP" altLang="en-US" sz="900" b="0" i="0" u="none" strike="noStrike" kern="1200" baseline="0">
                    <a:solidFill>
                      <a:srgbClr val="000000"/>
                    </a:solidFill>
                    <a:latin typeface="BIZ UDゴシック"/>
                    <a:ea typeface="BIZ UDゴシック"/>
                  </a:rPr>
                  <a:t>（％）</a:t>
                </a:r>
                <a:endParaRPr kumimoji="0" lang="ja-JP" altLang="en-US" sz="900" b="0" i="0" u="none" strike="noStrike" kern="1200" baseline="0">
                  <a:solidFill>
                    <a:srgbClr val="000000"/>
                  </a:solidFill>
                  <a:latin typeface="BIZ UDゴシック"/>
                  <a:ea typeface="BIZ UDゴシック"/>
                </a:endParaRPr>
              </a:p>
            </c:rich>
          </c:tx>
          <c:layout>
            <c:manualLayout>
              <c:xMode val="edge"/>
              <c:yMode val="edge"/>
              <c:x val="0.93617603459944865"/>
              <c:y val="3.6670725437670804e-002"/>
            </c:manualLayout>
          </c:layout>
          <c:overlay val="0"/>
          <c:spPr>
            <a:noFill/>
            <a:ln>
              <a:noFill/>
            </a:ln>
          </c:spPr>
        </c:title>
        <c:numFmt formatCode="#,##0.0_ ;[Red]\-#,##0.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kumimoji="0" sz="900" kern="1200">
                <a:solidFill>
                  <a:srgbClr val="000000"/>
                </a:solidFill>
                <a:latin typeface="BIZ UDゴシック"/>
                <a:ea typeface="BIZ UDゴシック"/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3584905660377353"/>
          <c:y val="0.1557632398753894"/>
          <c:w val="0.17987421383647798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kumimoji="0" sz="900" kern="1200">
              <a:solidFill>
                <a:srgbClr val="000000"/>
              </a:solidFill>
              <a:latin typeface="BIZ UDゴシック"/>
              <a:ea typeface="BIZ UDゴシック"/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2.217742782152230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517212015164772"/>
          <c:w val="0.68888888888888888"/>
          <c:h val="0.672605657626130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'4.地区別人口・世帯数'!$A$5:$A$16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'4.地区別人口・世帯数'!$D$5:$D$16</c:f>
              <c:numCache>
                <c:formatCode>#,##0;[Red]\-#,##0</c:formatCode>
                <c:ptCount val="12"/>
                <c:pt idx="0">
                  <c:v>9212</c:v>
                </c:pt>
                <c:pt idx="1">
                  <c:v>9215</c:v>
                </c:pt>
                <c:pt idx="2">
                  <c:v>9201</c:v>
                </c:pt>
                <c:pt idx="3">
                  <c:v>9220</c:v>
                </c:pt>
                <c:pt idx="4">
                  <c:v>9218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'4.地区別人口・世帯数'!$F$5:$F$16</c:f>
              <c:numCache>
                <c:formatCode>#,##0;[Red]\-#,##0</c:formatCode>
                <c:ptCount val="12"/>
                <c:pt idx="0">
                  <c:v>4124</c:v>
                </c:pt>
                <c:pt idx="1">
                  <c:v>4129</c:v>
                </c:pt>
                <c:pt idx="2">
                  <c:v>4122</c:v>
                </c:pt>
                <c:pt idx="3">
                  <c:v>4127</c:v>
                </c:pt>
                <c:pt idx="4">
                  <c:v>4114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350"/>
          <c:min val="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206474190726158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9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200"/>
          <c:min val="39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85399047341302"/>
              <c:y val="4.206474190726158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320">
                <a:solidFill>
                  <a:srgbClr val="000000"/>
                </a:solidFill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0702124130394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68773234200743494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'4.地区別人口・世帯数'!$J$4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'4.地区別人口・世帯数'!$A$5:$A$16</c:f>
              <c:strCache>
                <c:ptCount val="12"/>
                <c:pt idx="0">
                  <c:v>令和8年4月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令和9年1月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'4.地区別人口・世帯数'!$J$5:$J$16</c:f>
              <c:numCache>
                <c:formatCode>#,##0;[Red]\-#,##0</c:formatCode>
                <c:ptCount val="12"/>
                <c:pt idx="0">
                  <c:v>2204</c:v>
                </c:pt>
                <c:pt idx="1">
                  <c:v>2212</c:v>
                </c:pt>
                <c:pt idx="2">
                  <c:v>2208</c:v>
                </c:pt>
                <c:pt idx="3">
                  <c:v>2214</c:v>
                </c:pt>
                <c:pt idx="4">
                  <c:v>2226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'4.地区別人口・世帯数'!$F$4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'4.地区別人口・世帯数'!$L$5:$L$16</c:f>
              <c:numCache>
                <c:formatCode>#,##0;[Red]\-#,##0</c:formatCode>
                <c:ptCount val="12"/>
                <c:pt idx="0">
                  <c:v>883</c:v>
                </c:pt>
                <c:pt idx="1">
                  <c:v>887</c:v>
                </c:pt>
                <c:pt idx="2">
                  <c:v>887</c:v>
                </c:pt>
                <c:pt idx="3">
                  <c:v>888</c:v>
                </c:pt>
                <c:pt idx="4">
                  <c:v>895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5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000"/>
          <c:min val="750"/>
        </c:scaling>
        <c:delete val="0"/>
        <c:axPos val="r"/>
        <c:title>
          <c:tx>
            <c:rich>
              <a:bodyPr rot="0" horzOverflow="overflow" anchor="ctr" anchorCtr="1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373292743611509"/>
              <c:y val="3.168270632837561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Relationship Id="rId2" Type="http://schemas.openxmlformats.org/officeDocument/2006/relationships/chart" Target="../charts/chart3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4.xml" /><Relationship Id="rId2" Type="http://schemas.openxmlformats.org/officeDocument/2006/relationships/chart" Target="../charts/chart5.xml" /><Relationship Id="rId3" Type="http://schemas.openxmlformats.org/officeDocument/2006/relationships/chart" Target="../charts/chart6.xml" /><Relationship Id="rId4" Type="http://schemas.openxmlformats.org/officeDocument/2006/relationships/chart" Target="../charts/chart7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Relationship Id="rId14" Type="http://schemas.openxmlformats.org/officeDocument/2006/relationships/chart" Target="../charts/chart21.xml" /><Relationship Id="rId15" Type="http://schemas.openxmlformats.org/officeDocument/2006/relationships/chart" Target="../charts/chart22.xml" /><Relationship Id="rId16" Type="http://schemas.openxmlformats.org/officeDocument/2006/relationships/chart" Target="../charts/chart23.xml" /><Relationship Id="rId17" Type="http://schemas.openxmlformats.org/officeDocument/2006/relationships/chart" Target="../charts/chart24.xml" /><Relationship Id="rId18" Type="http://schemas.openxmlformats.org/officeDocument/2006/relationships/chart" Target="../charts/chart25.xml" /><Relationship Id="rId19" Type="http://schemas.openxmlformats.org/officeDocument/2006/relationships/chart" Target="../charts/chart26.xml" /><Relationship Id="rId20" Type="http://schemas.openxmlformats.org/officeDocument/2006/relationships/chart" Target="../charts/chart27.xml" /><Relationship Id="rId21" Type="http://schemas.openxmlformats.org/officeDocument/2006/relationships/chart" Target="../charts/chart28.xml" /><Relationship Id="rId22" Type="http://schemas.openxmlformats.org/officeDocument/2006/relationships/chart" Target="../charts/chart29.xml" /><Relationship Id="rId23" Type="http://schemas.openxmlformats.org/officeDocument/2006/relationships/chart" Target="../charts/chart30.xml" /><Relationship Id="rId24" Type="http://schemas.openxmlformats.org/officeDocument/2006/relationships/chart" Target="../charts/chart31.xml" /><Relationship Id="rId25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67310</xdr:rowOff>
    </xdr:from>
    <xdr:to xmlns:xdr="http://schemas.openxmlformats.org/drawingml/2006/spreadsheetDrawing">
      <xdr:col>8</xdr:col>
      <xdr:colOff>676910</xdr:colOff>
      <xdr:row>34</xdr:row>
      <xdr:rowOff>84455</xdr:rowOff>
    </xdr:to>
    <xdr:graphicFrame macro="">
      <xdr:nvGraphicFramePr>
        <xdr:cNvPr id="155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</xdr:row>
      <xdr:rowOff>24130</xdr:rowOff>
    </xdr:from>
    <xdr:to xmlns:xdr="http://schemas.openxmlformats.org/drawingml/2006/spreadsheetDrawing">
      <xdr:col>16</xdr:col>
      <xdr:colOff>0</xdr:colOff>
      <xdr:row>38</xdr:row>
      <xdr:rowOff>27940</xdr:rowOff>
    </xdr:to>
    <xdr:graphicFrame macro="">
      <xdr:nvGraphicFramePr>
        <xdr:cNvPr id="12288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3175</xdr:colOff>
      <xdr:row>36</xdr:row>
      <xdr:rowOff>128905</xdr:rowOff>
    </xdr:from>
    <xdr:to xmlns:xdr="http://schemas.openxmlformats.org/drawingml/2006/spreadsheetDrawing">
      <xdr:col>16</xdr:col>
      <xdr:colOff>1905</xdr:colOff>
      <xdr:row>55</xdr:row>
      <xdr:rowOff>119380</xdr:rowOff>
    </xdr:to>
    <xdr:graphicFrame macro="">
      <xdr:nvGraphicFramePr>
        <xdr:cNvPr id="12288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238125</xdr:colOff>
      <xdr:row>78</xdr:row>
      <xdr:rowOff>150495</xdr:rowOff>
    </xdr:from>
    <xdr:to xmlns:xdr="http://schemas.openxmlformats.org/drawingml/2006/spreadsheetDrawing">
      <xdr:col>17</xdr:col>
      <xdr:colOff>266065</xdr:colOff>
      <xdr:row>102</xdr:row>
      <xdr:rowOff>76200</xdr:rowOff>
    </xdr:to>
    <xdr:graphicFrame macro="">
      <xdr:nvGraphicFramePr>
        <xdr:cNvPr id="12185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238760</xdr:colOff>
      <xdr:row>102</xdr:row>
      <xdr:rowOff>150495</xdr:rowOff>
    </xdr:from>
    <xdr:to xmlns:xdr="http://schemas.openxmlformats.org/drawingml/2006/spreadsheetDrawing">
      <xdr:col>17</xdr:col>
      <xdr:colOff>267970</xdr:colOff>
      <xdr:row>121</xdr:row>
      <xdr:rowOff>26670</xdr:rowOff>
    </xdr:to>
    <xdr:graphicFrame macro="">
      <xdr:nvGraphicFramePr>
        <xdr:cNvPr id="121911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238760</xdr:colOff>
      <xdr:row>121</xdr:row>
      <xdr:rowOff>104140</xdr:rowOff>
    </xdr:from>
    <xdr:to xmlns:xdr="http://schemas.openxmlformats.org/drawingml/2006/spreadsheetDrawing">
      <xdr:col>17</xdr:col>
      <xdr:colOff>267335</xdr:colOff>
      <xdr:row>139</xdr:row>
      <xdr:rowOff>132715</xdr:rowOff>
    </xdr:to>
    <xdr:graphicFrame macro="">
      <xdr:nvGraphicFramePr>
        <xdr:cNvPr id="5637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228600</xdr:colOff>
      <xdr:row>140</xdr:row>
      <xdr:rowOff>76200</xdr:rowOff>
    </xdr:from>
    <xdr:to xmlns:xdr="http://schemas.openxmlformats.org/drawingml/2006/spreadsheetDrawing">
      <xdr:col>17</xdr:col>
      <xdr:colOff>256540</xdr:colOff>
      <xdr:row>158</xdr:row>
      <xdr:rowOff>104775</xdr:rowOff>
    </xdr:to>
    <xdr:graphicFrame macro="">
      <xdr:nvGraphicFramePr>
        <xdr:cNvPr id="5637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66</xdr:row>
      <xdr:rowOff>0</xdr:rowOff>
    </xdr:from>
    <xdr:to xmlns:xdr="http://schemas.openxmlformats.org/drawingml/2006/spreadsheetDrawing">
      <xdr:col>5</xdr:col>
      <xdr:colOff>172085</xdr:colOff>
      <xdr:row>80</xdr:row>
      <xdr:rowOff>9525</xdr:rowOff>
    </xdr:to>
    <xdr:graphicFrame macro="">
      <xdr:nvGraphicFramePr>
        <xdr:cNvPr id="12083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66</xdr:row>
      <xdr:rowOff>0</xdr:rowOff>
    </xdr:from>
    <xdr:to xmlns:xdr="http://schemas.openxmlformats.org/drawingml/2006/spreadsheetDrawing">
      <xdr:col>11</xdr:col>
      <xdr:colOff>190500</xdr:colOff>
      <xdr:row>80</xdr:row>
      <xdr:rowOff>9525</xdr:rowOff>
    </xdr:to>
    <xdr:graphicFrame macro="">
      <xdr:nvGraphicFramePr>
        <xdr:cNvPr id="12083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66</xdr:row>
      <xdr:rowOff>0</xdr:rowOff>
    </xdr:from>
    <xdr:to xmlns:xdr="http://schemas.openxmlformats.org/drawingml/2006/spreadsheetDrawing">
      <xdr:col>17</xdr:col>
      <xdr:colOff>210185</xdr:colOff>
      <xdr:row>80</xdr:row>
      <xdr:rowOff>9525</xdr:rowOff>
    </xdr:to>
    <xdr:graphicFrame macro="">
      <xdr:nvGraphicFramePr>
        <xdr:cNvPr id="12083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66</xdr:row>
      <xdr:rowOff>0</xdr:rowOff>
    </xdr:from>
    <xdr:to xmlns:xdr="http://schemas.openxmlformats.org/drawingml/2006/spreadsheetDrawing">
      <xdr:col>23</xdr:col>
      <xdr:colOff>228600</xdr:colOff>
      <xdr:row>80</xdr:row>
      <xdr:rowOff>9525</xdr:rowOff>
    </xdr:to>
    <xdr:graphicFrame macro="">
      <xdr:nvGraphicFramePr>
        <xdr:cNvPr id="120842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66</xdr:row>
      <xdr:rowOff>0</xdr:rowOff>
    </xdr:from>
    <xdr:to xmlns:xdr="http://schemas.openxmlformats.org/drawingml/2006/spreadsheetDrawing">
      <xdr:col>29</xdr:col>
      <xdr:colOff>210185</xdr:colOff>
      <xdr:row>80</xdr:row>
      <xdr:rowOff>9525</xdr:rowOff>
    </xdr:to>
    <xdr:graphicFrame macro="">
      <xdr:nvGraphicFramePr>
        <xdr:cNvPr id="120846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66</xdr:row>
      <xdr:rowOff>0</xdr:rowOff>
    </xdr:from>
    <xdr:to xmlns:xdr="http://schemas.openxmlformats.org/drawingml/2006/spreadsheetDrawing">
      <xdr:col>35</xdr:col>
      <xdr:colOff>210185</xdr:colOff>
      <xdr:row>80</xdr:row>
      <xdr:rowOff>9525</xdr:rowOff>
    </xdr:to>
    <xdr:graphicFrame macro="">
      <xdr:nvGraphicFramePr>
        <xdr:cNvPr id="120847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95</xdr:row>
      <xdr:rowOff>66675</xdr:rowOff>
    </xdr:from>
    <xdr:to xmlns:xdr="http://schemas.openxmlformats.org/drawingml/2006/spreadsheetDrawing">
      <xdr:col>5</xdr:col>
      <xdr:colOff>172085</xdr:colOff>
      <xdr:row>109</xdr:row>
      <xdr:rowOff>76200</xdr:rowOff>
    </xdr:to>
    <xdr:graphicFrame macro="">
      <xdr:nvGraphicFramePr>
        <xdr:cNvPr id="120851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95</xdr:row>
      <xdr:rowOff>66675</xdr:rowOff>
    </xdr:from>
    <xdr:to xmlns:xdr="http://schemas.openxmlformats.org/drawingml/2006/spreadsheetDrawing">
      <xdr:col>11</xdr:col>
      <xdr:colOff>190500</xdr:colOff>
      <xdr:row>109</xdr:row>
      <xdr:rowOff>76200</xdr:rowOff>
    </xdr:to>
    <xdr:graphicFrame macro="">
      <xdr:nvGraphicFramePr>
        <xdr:cNvPr id="120858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95</xdr:row>
      <xdr:rowOff>66675</xdr:rowOff>
    </xdr:from>
    <xdr:to xmlns:xdr="http://schemas.openxmlformats.org/drawingml/2006/spreadsheetDrawing">
      <xdr:col>17</xdr:col>
      <xdr:colOff>210185</xdr:colOff>
      <xdr:row>109</xdr:row>
      <xdr:rowOff>76200</xdr:rowOff>
    </xdr:to>
    <xdr:graphicFrame macro="">
      <xdr:nvGraphicFramePr>
        <xdr:cNvPr id="120859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95</xdr:row>
      <xdr:rowOff>66675</xdr:rowOff>
    </xdr:from>
    <xdr:to xmlns:xdr="http://schemas.openxmlformats.org/drawingml/2006/spreadsheetDrawing">
      <xdr:col>23</xdr:col>
      <xdr:colOff>228600</xdr:colOff>
      <xdr:row>109</xdr:row>
      <xdr:rowOff>76200</xdr:rowOff>
    </xdr:to>
    <xdr:graphicFrame macro="">
      <xdr:nvGraphicFramePr>
        <xdr:cNvPr id="120864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95</xdr:row>
      <xdr:rowOff>66675</xdr:rowOff>
    </xdr:from>
    <xdr:to xmlns:xdr="http://schemas.openxmlformats.org/drawingml/2006/spreadsheetDrawing">
      <xdr:col>29</xdr:col>
      <xdr:colOff>210185</xdr:colOff>
      <xdr:row>109</xdr:row>
      <xdr:rowOff>76200</xdr:rowOff>
    </xdr:to>
    <xdr:graphicFrame macro="">
      <xdr:nvGraphicFramePr>
        <xdr:cNvPr id="120866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95</xdr:row>
      <xdr:rowOff>66675</xdr:rowOff>
    </xdr:from>
    <xdr:to xmlns:xdr="http://schemas.openxmlformats.org/drawingml/2006/spreadsheetDrawing">
      <xdr:col>35</xdr:col>
      <xdr:colOff>210185</xdr:colOff>
      <xdr:row>109</xdr:row>
      <xdr:rowOff>76200</xdr:rowOff>
    </xdr:to>
    <xdr:graphicFrame macro="">
      <xdr:nvGraphicFramePr>
        <xdr:cNvPr id="120867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110</xdr:row>
      <xdr:rowOff>66675</xdr:rowOff>
    </xdr:from>
    <xdr:to xmlns:xdr="http://schemas.openxmlformats.org/drawingml/2006/spreadsheetDrawing">
      <xdr:col>5</xdr:col>
      <xdr:colOff>172085</xdr:colOff>
      <xdr:row>124</xdr:row>
      <xdr:rowOff>86360</xdr:rowOff>
    </xdr:to>
    <xdr:graphicFrame macro="">
      <xdr:nvGraphicFramePr>
        <xdr:cNvPr id="120872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110</xdr:row>
      <xdr:rowOff>66675</xdr:rowOff>
    </xdr:from>
    <xdr:to xmlns:xdr="http://schemas.openxmlformats.org/drawingml/2006/spreadsheetDrawing">
      <xdr:col>11</xdr:col>
      <xdr:colOff>190500</xdr:colOff>
      <xdr:row>124</xdr:row>
      <xdr:rowOff>86360</xdr:rowOff>
    </xdr:to>
    <xdr:graphicFrame macro="">
      <xdr:nvGraphicFramePr>
        <xdr:cNvPr id="120873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110</xdr:row>
      <xdr:rowOff>66675</xdr:rowOff>
    </xdr:from>
    <xdr:to xmlns:xdr="http://schemas.openxmlformats.org/drawingml/2006/spreadsheetDrawing">
      <xdr:col>17</xdr:col>
      <xdr:colOff>210185</xdr:colOff>
      <xdr:row>124</xdr:row>
      <xdr:rowOff>86360</xdr:rowOff>
    </xdr:to>
    <xdr:graphicFrame macro="">
      <xdr:nvGraphicFramePr>
        <xdr:cNvPr id="120877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110</xdr:row>
      <xdr:rowOff>66675</xdr:rowOff>
    </xdr:from>
    <xdr:to xmlns:xdr="http://schemas.openxmlformats.org/drawingml/2006/spreadsheetDrawing">
      <xdr:col>23</xdr:col>
      <xdr:colOff>228600</xdr:colOff>
      <xdr:row>124</xdr:row>
      <xdr:rowOff>86360</xdr:rowOff>
    </xdr:to>
    <xdr:graphicFrame macro="">
      <xdr:nvGraphicFramePr>
        <xdr:cNvPr id="120884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110</xdr:row>
      <xdr:rowOff>66675</xdr:rowOff>
    </xdr:from>
    <xdr:to xmlns:xdr="http://schemas.openxmlformats.org/drawingml/2006/spreadsheetDrawing">
      <xdr:col>29</xdr:col>
      <xdr:colOff>210185</xdr:colOff>
      <xdr:row>124</xdr:row>
      <xdr:rowOff>86360</xdr:rowOff>
    </xdr:to>
    <xdr:graphicFrame macro="">
      <xdr:nvGraphicFramePr>
        <xdr:cNvPr id="120888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81</xdr:row>
      <xdr:rowOff>0</xdr:rowOff>
    </xdr:from>
    <xdr:to xmlns:xdr="http://schemas.openxmlformats.org/drawingml/2006/spreadsheetDrawing">
      <xdr:col>5</xdr:col>
      <xdr:colOff>172085</xdr:colOff>
      <xdr:row>95</xdr:row>
      <xdr:rowOff>0</xdr:rowOff>
    </xdr:to>
    <xdr:graphicFrame macro="">
      <xdr:nvGraphicFramePr>
        <xdr:cNvPr id="120892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81</xdr:row>
      <xdr:rowOff>0</xdr:rowOff>
    </xdr:from>
    <xdr:to xmlns:xdr="http://schemas.openxmlformats.org/drawingml/2006/spreadsheetDrawing">
      <xdr:col>11</xdr:col>
      <xdr:colOff>190500</xdr:colOff>
      <xdr:row>95</xdr:row>
      <xdr:rowOff>0</xdr:rowOff>
    </xdr:to>
    <xdr:graphicFrame macro="">
      <xdr:nvGraphicFramePr>
        <xdr:cNvPr id="120893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81</xdr:row>
      <xdr:rowOff>0</xdr:rowOff>
    </xdr:from>
    <xdr:to xmlns:xdr="http://schemas.openxmlformats.org/drawingml/2006/spreadsheetDrawing">
      <xdr:col>17</xdr:col>
      <xdr:colOff>210185</xdr:colOff>
      <xdr:row>95</xdr:row>
      <xdr:rowOff>0</xdr:rowOff>
    </xdr:to>
    <xdr:graphicFrame macro="">
      <xdr:nvGraphicFramePr>
        <xdr:cNvPr id="120894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81</xdr:row>
      <xdr:rowOff>0</xdr:rowOff>
    </xdr:from>
    <xdr:to xmlns:xdr="http://schemas.openxmlformats.org/drawingml/2006/spreadsheetDrawing">
      <xdr:col>23</xdr:col>
      <xdr:colOff>228600</xdr:colOff>
      <xdr:row>95</xdr:row>
      <xdr:rowOff>0</xdr:rowOff>
    </xdr:to>
    <xdr:graphicFrame macro="">
      <xdr:nvGraphicFramePr>
        <xdr:cNvPr id="120895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81</xdr:row>
      <xdr:rowOff>0</xdr:rowOff>
    </xdr:from>
    <xdr:to xmlns:xdr="http://schemas.openxmlformats.org/drawingml/2006/spreadsheetDrawing">
      <xdr:col>29</xdr:col>
      <xdr:colOff>210185</xdr:colOff>
      <xdr:row>95</xdr:row>
      <xdr:rowOff>9525</xdr:rowOff>
    </xdr:to>
    <xdr:graphicFrame macro="">
      <xdr:nvGraphicFramePr>
        <xdr:cNvPr id="120896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81</xdr:row>
      <xdr:rowOff>0</xdr:rowOff>
    </xdr:from>
    <xdr:to xmlns:xdr="http://schemas.openxmlformats.org/drawingml/2006/spreadsheetDrawing">
      <xdr:col>35</xdr:col>
      <xdr:colOff>210185</xdr:colOff>
      <xdr:row>95</xdr:row>
      <xdr:rowOff>9525</xdr:rowOff>
    </xdr:to>
    <xdr:graphicFrame macro="">
      <xdr:nvGraphicFramePr>
        <xdr:cNvPr id="120897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110</xdr:row>
      <xdr:rowOff>66675</xdr:rowOff>
    </xdr:from>
    <xdr:to xmlns:xdr="http://schemas.openxmlformats.org/drawingml/2006/spreadsheetDrawing">
      <xdr:col>35</xdr:col>
      <xdr:colOff>200025</xdr:colOff>
      <xdr:row>124</xdr:row>
      <xdr:rowOff>95885</xdr:rowOff>
    </xdr:to>
    <xdr:graphicFrame macro="">
      <xdr:nvGraphicFramePr>
        <xdr:cNvPr id="120914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95250</xdr:colOff>
      <xdr:row>63</xdr:row>
      <xdr:rowOff>9525</xdr:rowOff>
    </xdr:from>
    <xdr:to xmlns:xdr="http://schemas.openxmlformats.org/drawingml/2006/spreadsheetDrawing">
      <xdr:col>8</xdr:col>
      <xdr:colOff>238125</xdr:colOff>
      <xdr:row>64</xdr:row>
      <xdr:rowOff>133350</xdr:rowOff>
    </xdr:to>
    <xdr:sp macro="" textlink="">
      <xdr:nvSpPr>
        <xdr:cNvPr id="120915" name="AutoShape 83"/>
        <xdr:cNvSpPr>
          <a:spLocks noChangeArrowheads="1"/>
        </xdr:cNvSpPr>
      </xdr:nvSpPr>
      <xdr:spPr>
        <a:xfrm>
          <a:off x="95250" y="10520045"/>
          <a:ext cx="3829050" cy="27622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BIZ UDゴシック"/>
              <a:ea typeface="BIZ UDゴシック"/>
            </a:rPr>
            <a:t>令和８年度　地区別人口・世帯数の月別推移</a:t>
          </a:r>
          <a:endParaRPr b="1">
            <a:latin typeface="BIZ UDゴシック"/>
            <a:ea typeface="BIZ UDゴシック"/>
          </a:endParaRPr>
        </a:p>
      </xdr:txBody>
    </xdr:sp>
    <xdr:clientData/>
  </xdr:twoCellAnchor>
  <xdr:twoCellAnchor editAs="oneCell">
    <xdr:from xmlns:xdr="http://schemas.openxmlformats.org/drawingml/2006/spreadsheetDrawing">
      <xdr:col>9</xdr:col>
      <xdr:colOff>57150</xdr:colOff>
      <xdr:row>62</xdr:row>
      <xdr:rowOff>85725</xdr:rowOff>
    </xdr:from>
    <xdr:to xmlns:xdr="http://schemas.openxmlformats.org/drawingml/2006/spreadsheetDrawing">
      <xdr:col>13</xdr:col>
      <xdr:colOff>76200</xdr:colOff>
      <xdr:row>65</xdr:row>
      <xdr:rowOff>57150</xdr:rowOff>
    </xdr:to>
    <xdr:pic macro="">
      <xdr:nvPicPr>
        <xdr:cNvPr id="55380" name="図 26"/>
        <xdr:cNvPicPr>
          <a:picLocks noChangeAspect="1"/>
        </xdr:cNvPicPr>
      </xdr:nvPicPr>
      <xdr:blipFill>
        <a:blip xmlns:r="http://schemas.openxmlformats.org/officeDocument/2006/relationships" r:embed="rId25"/>
        <a:srcRect l="14545" t="13477" r="19272" b="66956"/>
        <a:stretch>
          <a:fillRect/>
        </a:stretch>
      </xdr:blipFill>
      <xdr:spPr>
        <a:xfrm>
          <a:off x="4171950" y="10443845"/>
          <a:ext cx="1733550" cy="4286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zoomScaleSheetLayoutView="100" workbookViewId="0">
      <selection activeCell="N7" sqref="N7"/>
    </sheetView>
  </sheetViews>
  <sheetFormatPr defaultRowHeight="13.5"/>
  <cols>
    <col min="1" max="1" width="10.875" style="1" customWidth="1"/>
    <col min="2" max="3" width="9" style="1" customWidth="1"/>
    <col min="4" max="4" width="6" style="1" bestFit="1" customWidth="1"/>
    <col min="5" max="5" width="9" style="1" customWidth="1"/>
    <col min="6" max="6" width="6" style="1" bestFit="1" customWidth="1"/>
    <col min="7" max="9" width="9" style="1" customWidth="1"/>
    <col min="10" max="10" width="4.5" style="2" customWidth="1"/>
    <col min="11" max="12" width="7.125" style="3" hidden="1" customWidth="1"/>
    <col min="13" max="16" width="7.5" style="1" customWidth="1"/>
    <col min="17" max="16384" width="9" style="1" customWidth="1"/>
  </cols>
  <sheetData>
    <row r="1" spans="1:18" s="4" customFormat="1" ht="16.5" customHeight="1">
      <c r="A1" s="5" t="s">
        <v>161</v>
      </c>
      <c r="J1" s="2"/>
      <c r="K1" s="3"/>
      <c r="L1" s="3"/>
    </row>
    <row r="2" spans="1:18" ht="16.5" customHeight="1">
      <c r="H2" s="46" t="s">
        <v>9</v>
      </c>
      <c r="I2" s="46"/>
      <c r="K2" s="56"/>
      <c r="L2" s="56"/>
      <c r="M2" s="56"/>
      <c r="N2" s="56"/>
      <c r="O2" s="56"/>
      <c r="P2" s="56"/>
      <c r="Q2" s="56"/>
      <c r="R2" s="56"/>
    </row>
    <row r="3" spans="1:18" ht="19.5" customHeight="1">
      <c r="A3" s="6" t="s">
        <v>14</v>
      </c>
      <c r="B3" s="14" t="s">
        <v>103</v>
      </c>
      <c r="C3" s="22"/>
      <c r="D3" s="22"/>
      <c r="E3" s="22"/>
      <c r="F3" s="22"/>
      <c r="G3" s="39"/>
      <c r="H3" s="47" t="s">
        <v>104</v>
      </c>
      <c r="I3" s="39"/>
      <c r="K3" s="56"/>
      <c r="L3" s="56"/>
      <c r="M3" s="56"/>
      <c r="N3" s="56"/>
      <c r="O3" s="56"/>
      <c r="P3" s="56"/>
      <c r="Q3" s="56"/>
      <c r="R3" s="56"/>
    </row>
    <row r="4" spans="1:18" ht="19.5" customHeight="1">
      <c r="A4" s="7"/>
      <c r="B4" s="15" t="s">
        <v>16</v>
      </c>
      <c r="C4" s="23" t="s">
        <v>19</v>
      </c>
      <c r="D4" s="28" t="s">
        <v>10</v>
      </c>
      <c r="E4" s="34" t="s">
        <v>22</v>
      </c>
      <c r="F4" s="28" t="s">
        <v>10</v>
      </c>
      <c r="G4" s="40" t="s">
        <v>23</v>
      </c>
      <c r="H4" s="48" t="s">
        <v>16</v>
      </c>
      <c r="I4" s="53" t="s">
        <v>23</v>
      </c>
      <c r="K4" s="56"/>
      <c r="L4" s="56"/>
      <c r="M4" s="56"/>
      <c r="N4" s="56"/>
      <c r="O4" s="56"/>
      <c r="P4" s="56"/>
      <c r="Q4" s="56"/>
      <c r="R4" s="56"/>
    </row>
    <row r="5" spans="1:18" ht="19.5" customHeight="1">
      <c r="A5" s="8"/>
      <c r="B5" s="16"/>
      <c r="C5" s="24"/>
      <c r="D5" s="29" t="s">
        <v>1</v>
      </c>
      <c r="E5" s="35"/>
      <c r="F5" s="29" t="s">
        <v>1</v>
      </c>
      <c r="G5" s="41"/>
      <c r="H5" s="49"/>
      <c r="I5" s="54"/>
      <c r="K5" s="57" t="s">
        <v>82</v>
      </c>
      <c r="L5" s="59"/>
      <c r="M5" s="56"/>
      <c r="N5" s="56"/>
      <c r="O5" s="56"/>
      <c r="P5" s="56"/>
      <c r="Q5" s="56"/>
      <c r="R5" s="56"/>
    </row>
    <row r="6" spans="1:18" ht="19.5" customHeight="1">
      <c r="A6" s="9" t="s">
        <v>25</v>
      </c>
      <c r="B6" s="17">
        <f>IF(C6="","",C6+E6)</f>
        <v>46179</v>
      </c>
      <c r="C6" s="25">
        <v>22666</v>
      </c>
      <c r="D6" s="30">
        <f t="shared" ref="D6:D17" si="0">IF(C6="","",ROUND(C6/B6*100,1))</f>
        <v>49.1</v>
      </c>
      <c r="E6" s="36">
        <v>23513</v>
      </c>
      <c r="F6" s="30">
        <f t="shared" ref="F6:F17" si="1">IF(E6="","",ROUND(E6/B6*100,1))</f>
        <v>50.9</v>
      </c>
      <c r="G6" s="42">
        <f>IF(B6="","",B6-46216)</f>
        <v>-37</v>
      </c>
      <c r="H6" s="50">
        <v>18107</v>
      </c>
      <c r="I6" s="42">
        <f>IF(H6="","",H6-18062)</f>
        <v>45</v>
      </c>
      <c r="K6" s="58" t="s">
        <v>105</v>
      </c>
      <c r="L6" s="60">
        <v>18145</v>
      </c>
      <c r="M6" s="56"/>
      <c r="N6" s="56"/>
      <c r="O6" s="56"/>
      <c r="P6" s="56"/>
      <c r="Q6" s="56"/>
      <c r="R6" s="56"/>
    </row>
    <row r="7" spans="1:18" ht="19.5" customHeight="1">
      <c r="A7" s="10" t="s">
        <v>34</v>
      </c>
      <c r="B7" s="18">
        <f>IF(C7="","",C7+E7)</f>
        <v>46169</v>
      </c>
      <c r="C7" s="26">
        <v>22646</v>
      </c>
      <c r="D7" s="31">
        <f t="shared" si="0"/>
        <v>49.1</v>
      </c>
      <c r="E7" s="37">
        <v>23523</v>
      </c>
      <c r="F7" s="31">
        <f t="shared" si="1"/>
        <v>50.9</v>
      </c>
      <c r="G7" s="43">
        <f t="shared" ref="G7:G17" si="2">IF(B7="","",B7-B6)</f>
        <v>-10</v>
      </c>
      <c r="H7" s="51">
        <v>18124</v>
      </c>
      <c r="I7" s="43">
        <f t="shared" ref="I7:I17" si="3">IF(H7="","",H7-H6)</f>
        <v>17</v>
      </c>
      <c r="K7" s="58" t="s">
        <v>76</v>
      </c>
      <c r="L7" s="60">
        <v>46115</v>
      </c>
    </row>
    <row r="8" spans="1:18" ht="19.5" customHeight="1">
      <c r="A8" s="10" t="s">
        <v>35</v>
      </c>
      <c r="B8" s="18">
        <f>IF(C8="","",C8+E8)</f>
        <v>46122</v>
      </c>
      <c r="C8" s="26">
        <v>22644</v>
      </c>
      <c r="D8" s="31">
        <f t="shared" si="0"/>
        <v>49.1</v>
      </c>
      <c r="E8" s="37">
        <v>23478</v>
      </c>
      <c r="F8" s="31">
        <f t="shared" si="1"/>
        <v>50.9</v>
      </c>
      <c r="G8" s="43">
        <f t="shared" si="2"/>
        <v>-47</v>
      </c>
      <c r="H8" s="51">
        <v>18121</v>
      </c>
      <c r="I8" s="43">
        <f t="shared" si="3"/>
        <v>-3</v>
      </c>
      <c r="K8" s="58" t="s">
        <v>19</v>
      </c>
      <c r="L8" s="60">
        <v>22633</v>
      </c>
    </row>
    <row r="9" spans="1:18" ht="19.5" customHeight="1">
      <c r="A9" s="10" t="s">
        <v>38</v>
      </c>
      <c r="B9" s="19">
        <f>IF(C9="","",C9+E9)</f>
        <v>46120</v>
      </c>
      <c r="C9" s="26">
        <v>22633</v>
      </c>
      <c r="D9" s="31">
        <f t="shared" si="0"/>
        <v>49.1</v>
      </c>
      <c r="E9" s="37">
        <v>23487</v>
      </c>
      <c r="F9" s="31">
        <f t="shared" si="1"/>
        <v>50.9</v>
      </c>
      <c r="G9" s="43">
        <f t="shared" si="2"/>
        <v>-2</v>
      </c>
      <c r="H9" s="51">
        <v>18130</v>
      </c>
      <c r="I9" s="43">
        <f t="shared" si="3"/>
        <v>9</v>
      </c>
      <c r="K9" s="58" t="s">
        <v>22</v>
      </c>
      <c r="L9" s="60">
        <v>23482</v>
      </c>
    </row>
    <row r="10" spans="1:18" ht="19.5" customHeight="1">
      <c r="A10" s="10" t="s">
        <v>40</v>
      </c>
      <c r="B10" s="18">
        <v>46115</v>
      </c>
      <c r="C10" s="26">
        <v>22633</v>
      </c>
      <c r="D10" s="31">
        <f t="shared" si="0"/>
        <v>49.1</v>
      </c>
      <c r="E10" s="37">
        <v>23482</v>
      </c>
      <c r="F10" s="31">
        <f t="shared" si="1"/>
        <v>50.9</v>
      </c>
      <c r="G10" s="43">
        <f t="shared" si="2"/>
        <v>-5</v>
      </c>
      <c r="H10" s="51">
        <v>18145</v>
      </c>
      <c r="I10" s="43">
        <f t="shared" si="3"/>
        <v>15</v>
      </c>
    </row>
    <row r="11" spans="1:18" ht="19.5" customHeight="1">
      <c r="A11" s="10" t="s">
        <v>18</v>
      </c>
      <c r="B11" s="18" t="str">
        <f t="shared" ref="B11:B17" si="4">IF(C11="","",C11+E11)</f>
        <v/>
      </c>
      <c r="C11" s="26"/>
      <c r="D11" s="31" t="str">
        <f t="shared" si="0"/>
        <v/>
      </c>
      <c r="E11" s="37"/>
      <c r="F11" s="31" t="str">
        <f t="shared" si="1"/>
        <v/>
      </c>
      <c r="G11" s="43" t="str">
        <f t="shared" si="2"/>
        <v/>
      </c>
      <c r="H11" s="51"/>
      <c r="I11" s="43" t="str">
        <f t="shared" si="3"/>
        <v/>
      </c>
    </row>
    <row r="12" spans="1:18" ht="19.5" customHeight="1">
      <c r="A12" s="10" t="s">
        <v>43</v>
      </c>
      <c r="B12" s="18" t="str">
        <f t="shared" si="4"/>
        <v/>
      </c>
      <c r="C12" s="26"/>
      <c r="D12" s="31" t="str">
        <f t="shared" si="0"/>
        <v/>
      </c>
      <c r="E12" s="37"/>
      <c r="F12" s="31" t="str">
        <f t="shared" si="1"/>
        <v/>
      </c>
      <c r="G12" s="43" t="str">
        <f t="shared" si="2"/>
        <v/>
      </c>
      <c r="H12" s="51"/>
      <c r="I12" s="43" t="str">
        <f t="shared" si="3"/>
        <v/>
      </c>
    </row>
    <row r="13" spans="1:18" ht="19.5" customHeight="1">
      <c r="A13" s="10" t="s">
        <v>46</v>
      </c>
      <c r="B13" s="18" t="str">
        <f t="shared" si="4"/>
        <v/>
      </c>
      <c r="C13" s="26"/>
      <c r="D13" s="31" t="str">
        <f t="shared" si="0"/>
        <v/>
      </c>
      <c r="E13" s="37"/>
      <c r="F13" s="31" t="str">
        <f t="shared" si="1"/>
        <v/>
      </c>
      <c r="G13" s="43" t="str">
        <f t="shared" si="2"/>
        <v/>
      </c>
      <c r="H13" s="51"/>
      <c r="I13" s="43" t="str">
        <f t="shared" si="3"/>
        <v/>
      </c>
    </row>
    <row r="14" spans="1:18" ht="19.5" customHeight="1">
      <c r="A14" s="10" t="s">
        <v>47</v>
      </c>
      <c r="B14" s="18" t="str">
        <f t="shared" si="4"/>
        <v/>
      </c>
      <c r="C14" s="26"/>
      <c r="D14" s="31" t="str">
        <f t="shared" si="0"/>
        <v/>
      </c>
      <c r="E14" s="37"/>
      <c r="F14" s="31" t="str">
        <f t="shared" si="1"/>
        <v/>
      </c>
      <c r="G14" s="43" t="str">
        <f t="shared" si="2"/>
        <v/>
      </c>
      <c r="H14" s="51"/>
      <c r="I14" s="43" t="str">
        <f t="shared" si="3"/>
        <v/>
      </c>
    </row>
    <row r="15" spans="1:18" ht="19.5" customHeight="1">
      <c r="A15" s="10" t="s">
        <v>33</v>
      </c>
      <c r="B15" s="18" t="str">
        <f t="shared" si="4"/>
        <v/>
      </c>
      <c r="C15" s="26"/>
      <c r="D15" s="31" t="str">
        <f t="shared" si="0"/>
        <v/>
      </c>
      <c r="E15" s="37"/>
      <c r="F15" s="31" t="str">
        <f t="shared" si="1"/>
        <v/>
      </c>
      <c r="G15" s="43" t="str">
        <f t="shared" si="2"/>
        <v/>
      </c>
      <c r="H15" s="51"/>
      <c r="I15" s="43" t="str">
        <f t="shared" si="3"/>
        <v/>
      </c>
    </row>
    <row r="16" spans="1:18" ht="19.5" customHeight="1">
      <c r="A16" s="10" t="s">
        <v>51</v>
      </c>
      <c r="B16" s="18" t="str">
        <f t="shared" si="4"/>
        <v/>
      </c>
      <c r="C16" s="26"/>
      <c r="D16" s="31" t="str">
        <f t="shared" si="0"/>
        <v/>
      </c>
      <c r="E16" s="37"/>
      <c r="F16" s="31" t="str">
        <f t="shared" si="1"/>
        <v/>
      </c>
      <c r="G16" s="43" t="str">
        <f t="shared" si="2"/>
        <v/>
      </c>
      <c r="H16" s="51"/>
      <c r="I16" s="43" t="str">
        <f t="shared" si="3"/>
        <v/>
      </c>
      <c r="M16" s="61"/>
    </row>
    <row r="17" spans="1:13" ht="19.5" customHeight="1">
      <c r="A17" s="11" t="s">
        <v>39</v>
      </c>
      <c r="B17" s="20" t="str">
        <f t="shared" si="4"/>
        <v/>
      </c>
      <c r="C17" s="27"/>
      <c r="D17" s="32" t="str">
        <f t="shared" si="0"/>
        <v/>
      </c>
      <c r="E17" s="38"/>
      <c r="F17" s="32" t="str">
        <f t="shared" si="1"/>
        <v/>
      </c>
      <c r="G17" s="44" t="str">
        <f t="shared" si="2"/>
        <v/>
      </c>
      <c r="H17" s="52"/>
      <c r="I17" s="44" t="str">
        <f t="shared" si="3"/>
        <v/>
      </c>
    </row>
    <row r="18" spans="1:13" ht="19.5" customHeight="1">
      <c r="A18" s="12" t="s">
        <v>54</v>
      </c>
      <c r="B18" s="12"/>
      <c r="C18" s="12"/>
      <c r="D18" s="12"/>
      <c r="E18" s="12"/>
      <c r="F18" s="12"/>
      <c r="G18" s="12"/>
      <c r="H18" s="12"/>
      <c r="I18" s="55" t="s">
        <v>55</v>
      </c>
    </row>
    <row r="19" spans="1:13" ht="19.5" customHeight="1">
      <c r="A19" s="13"/>
      <c r="B19" s="21" t="str">
        <f>IF(C19="","",C19+E19)</f>
        <v/>
      </c>
      <c r="C19" s="21"/>
      <c r="D19" s="33" t="str">
        <f>IF(C19="","",ROUND(C19/B19*100,1))</f>
        <v/>
      </c>
      <c r="E19" s="21"/>
      <c r="F19" s="33" t="str">
        <f>IF(E19="","",ROUND(E19/B19*100,1))</f>
        <v/>
      </c>
      <c r="G19" s="45" t="str">
        <f>IF(B19="","",B19-B18)</f>
        <v/>
      </c>
      <c r="H19" s="21"/>
      <c r="I19" s="45" t="str">
        <f>IF(H19="","",H19-H18)</f>
        <v/>
      </c>
    </row>
    <row r="20" spans="1:13" ht="19.5" customHeight="1">
      <c r="A20" s="13"/>
      <c r="B20" s="21" t="str">
        <f>IF(C20="","",C20+E20)</f>
        <v/>
      </c>
      <c r="C20" s="21"/>
      <c r="D20" s="33" t="str">
        <f>IF(C20="","",ROUND(C20/B20*100,1))</f>
        <v/>
      </c>
      <c r="E20" s="21"/>
      <c r="F20" s="33" t="str">
        <f>IF(E20="","",ROUND(E20/B20*100,1))</f>
        <v/>
      </c>
      <c r="G20" s="45" t="str">
        <f>IF(B20="","",B20-B19)</f>
        <v/>
      </c>
      <c r="H20" s="21"/>
      <c r="I20" s="45" t="str">
        <f>IF(H20="","",H20-H19)</f>
        <v/>
      </c>
    </row>
    <row r="21" spans="1:13" ht="19.5" customHeight="1">
      <c r="A21" s="13"/>
      <c r="B21" s="21"/>
      <c r="C21" s="21"/>
      <c r="D21" s="21"/>
      <c r="E21" s="21"/>
      <c r="F21" s="21"/>
      <c r="G21" s="21"/>
      <c r="H21" s="21"/>
      <c r="I21" s="21"/>
      <c r="M21" s="3"/>
    </row>
    <row r="22" spans="1:13" ht="19.5" customHeight="1">
      <c r="A22" s="13"/>
      <c r="B22" s="21"/>
      <c r="C22" s="21"/>
      <c r="D22" s="21"/>
      <c r="E22" s="21"/>
      <c r="F22" s="21"/>
      <c r="G22" s="21"/>
      <c r="H22" s="21"/>
      <c r="I22" s="21"/>
    </row>
    <row r="23" spans="1:13" ht="19.5" customHeight="1">
      <c r="A23" s="13"/>
      <c r="B23" s="21"/>
      <c r="C23" s="21"/>
      <c r="D23" s="21"/>
      <c r="E23" s="21"/>
      <c r="F23" s="21"/>
      <c r="G23" s="21"/>
      <c r="H23" s="21"/>
      <c r="I23" s="21"/>
    </row>
    <row r="24" spans="1:13" ht="19.5" customHeight="1">
      <c r="A24" s="13"/>
      <c r="B24" s="21"/>
      <c r="C24" s="21"/>
      <c r="D24" s="21"/>
      <c r="E24" s="21"/>
      <c r="F24" s="21"/>
      <c r="G24" s="21"/>
      <c r="H24" s="21"/>
      <c r="I24" s="21"/>
    </row>
    <row r="25" spans="1:13" ht="19.5" customHeight="1">
      <c r="A25" s="13"/>
      <c r="B25" s="21"/>
      <c r="C25" s="21"/>
      <c r="D25" s="21"/>
      <c r="E25" s="21"/>
      <c r="F25" s="21"/>
      <c r="G25" s="21"/>
      <c r="H25" s="21"/>
      <c r="I25" s="21"/>
    </row>
    <row r="26" spans="1:13" ht="19.5" customHeight="1">
      <c r="A26" s="13"/>
      <c r="B26" s="21"/>
      <c r="C26" s="21"/>
      <c r="D26" s="21"/>
      <c r="E26" s="21"/>
      <c r="F26" s="21"/>
      <c r="G26" s="21"/>
      <c r="H26" s="21"/>
      <c r="I26" s="21"/>
    </row>
    <row r="27" spans="1:13" ht="19.5" customHeight="1">
      <c r="A27" s="13"/>
      <c r="B27" s="21"/>
      <c r="C27" s="21"/>
      <c r="D27" s="21"/>
      <c r="E27" s="21"/>
      <c r="F27" s="21"/>
      <c r="G27" s="21"/>
      <c r="H27" s="21"/>
      <c r="I27" s="21"/>
    </row>
    <row r="28" spans="1:13" ht="19.5" customHeight="1">
      <c r="A28" s="13"/>
      <c r="B28" s="21"/>
      <c r="C28" s="21"/>
      <c r="D28" s="21"/>
      <c r="E28" s="21"/>
      <c r="F28" s="21"/>
      <c r="G28" s="21"/>
      <c r="H28" s="21"/>
      <c r="I28" s="21"/>
    </row>
    <row r="29" spans="1:13" ht="19.5" customHeight="1">
      <c r="A29" s="13"/>
    </row>
    <row r="30" spans="1:13" ht="19.5" customHeight="1">
      <c r="A30" s="13"/>
    </row>
    <row r="31" spans="1:13" ht="19.5" customHeight="1">
      <c r="A31" s="13"/>
    </row>
    <row r="32" spans="1:13" ht="19.5" customHeight="1">
      <c r="A32" s="13"/>
    </row>
    <row r="33" spans="1:1" ht="19.5" customHeight="1">
      <c r="A33" s="13"/>
    </row>
    <row r="34" spans="1:1" ht="19.5" customHeight="1">
      <c r="A34" s="13"/>
    </row>
    <row r="35" spans="1:1" ht="19.5" customHeight="1">
      <c r="A35" s="13"/>
    </row>
    <row r="36" spans="1:1" ht="19.5" customHeight="1">
      <c r="A36" s="13"/>
    </row>
    <row r="37" spans="1:1" ht="19.5" customHeight="1">
      <c r="A37" s="13"/>
    </row>
    <row r="38" spans="1:1" ht="19.5" customHeight="1">
      <c r="A38" s="13"/>
    </row>
    <row r="39" spans="1:1" ht="19.5" customHeight="1"/>
    <row r="40" spans="1:1" ht="19.5" customHeight="1"/>
    <row r="41" spans="1:1" ht="19.5" customHeight="1"/>
  </sheetData>
  <mergeCells count="10">
    <mergeCell ref="H2:I2"/>
    <mergeCell ref="B3:G3"/>
    <mergeCell ref="H3:I3"/>
    <mergeCell ref="A3:A5"/>
    <mergeCell ref="B4:B5"/>
    <mergeCell ref="C4:C5"/>
    <mergeCell ref="E4:E5"/>
    <mergeCell ref="G4:G5"/>
    <mergeCell ref="H4:H5"/>
    <mergeCell ref="I4:I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colBreaks count="1" manualBreakCount="1">
    <brk id="9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44"/>
  <sheetViews>
    <sheetView view="pageBreakPreview" zoomScale="85" zoomScaleSheetLayoutView="85" workbookViewId="0"/>
  </sheetViews>
  <sheetFormatPr defaultRowHeight="13.5"/>
  <cols>
    <col min="1" max="1" width="11" style="1" customWidth="1"/>
    <col min="2" max="3" width="4.625" style="1" customWidth="1"/>
    <col min="4" max="4" width="5.625" style="1" customWidth="1"/>
    <col min="5" max="6" width="4.625" style="1" customWidth="1"/>
    <col min="7" max="7" width="5.625" style="1" customWidth="1"/>
    <col min="8" max="10" width="4.625" style="1" customWidth="1"/>
    <col min="11" max="11" width="5.625" style="1" customWidth="1"/>
    <col min="12" max="13" width="4.625" style="1" customWidth="1"/>
    <col min="14" max="14" width="5.625" style="1" customWidth="1"/>
    <col min="15" max="15" width="4.625" style="1" customWidth="1"/>
    <col min="16" max="16" width="6.625" style="1" customWidth="1"/>
    <col min="17" max="17" width="9.75" style="1" customWidth="1"/>
    <col min="18" max="18" width="10.125" style="1" hidden="1" customWidth="1"/>
    <col min="19" max="23" width="6.25" style="1" hidden="1" customWidth="1"/>
    <col min="24" max="24" width="5.875" style="1" hidden="1" customWidth="1"/>
    <col min="25" max="28" width="4.625" style="1" hidden="1" customWidth="1"/>
    <col min="29" max="31" width="5.375" style="1" hidden="1" customWidth="1"/>
    <col min="32" max="32" width="6.5" style="1" hidden="1" bestFit="1" customWidth="1"/>
    <col min="33" max="16384" width="9" style="1" customWidth="1"/>
  </cols>
  <sheetData>
    <row r="1" spans="1:32" s="4" customFormat="1" ht="16.5">
      <c r="A1" s="5" t="s">
        <v>42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4" customFormat="1" ht="16.5">
      <c r="O2" s="46" t="s">
        <v>9</v>
      </c>
      <c r="P2" s="46"/>
      <c r="R2" s="1" t="s">
        <v>116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62" customFormat="1" ht="13" customHeight="1">
      <c r="A3" s="6" t="s">
        <v>14</v>
      </c>
      <c r="B3" s="66" t="s">
        <v>56</v>
      </c>
      <c r="C3" s="72"/>
      <c r="D3" s="72"/>
      <c r="E3" s="72"/>
      <c r="F3" s="72"/>
      <c r="G3" s="72"/>
      <c r="H3" s="92"/>
      <c r="I3" s="99" t="s">
        <v>58</v>
      </c>
      <c r="J3" s="72"/>
      <c r="K3" s="72"/>
      <c r="L3" s="72"/>
      <c r="M3" s="72"/>
      <c r="N3" s="72"/>
      <c r="O3" s="105"/>
      <c r="P3" s="112" t="s">
        <v>31</v>
      </c>
      <c r="R3" s="66" t="s">
        <v>56</v>
      </c>
      <c r="S3" s="72"/>
      <c r="T3" s="72"/>
      <c r="U3" s="72"/>
      <c r="V3" s="72"/>
      <c r="W3" s="72"/>
      <c r="X3" s="92"/>
      <c r="Y3" s="99" t="s">
        <v>58</v>
      </c>
      <c r="Z3" s="72"/>
      <c r="AA3" s="72"/>
      <c r="AB3" s="72"/>
      <c r="AC3" s="72"/>
      <c r="AD3" s="72"/>
      <c r="AE3" s="105"/>
      <c r="AF3" s="112" t="s">
        <v>31</v>
      </c>
    </row>
    <row r="4" spans="1:32" s="62" customFormat="1" ht="13" customHeight="1">
      <c r="A4" s="7"/>
      <c r="B4" s="67" t="s">
        <v>29</v>
      </c>
      <c r="C4" s="73"/>
      <c r="D4" s="73"/>
      <c r="E4" s="82" t="s">
        <v>59</v>
      </c>
      <c r="F4" s="82"/>
      <c r="G4" s="82"/>
      <c r="H4" s="93" t="s">
        <v>36</v>
      </c>
      <c r="I4" s="100" t="s">
        <v>53</v>
      </c>
      <c r="J4" s="73"/>
      <c r="K4" s="73"/>
      <c r="L4" s="73" t="s">
        <v>60</v>
      </c>
      <c r="M4" s="73"/>
      <c r="N4" s="73"/>
      <c r="O4" s="106" t="s">
        <v>36</v>
      </c>
      <c r="P4" s="113"/>
      <c r="R4" s="67" t="s">
        <v>29</v>
      </c>
      <c r="S4" s="73"/>
      <c r="T4" s="73"/>
      <c r="U4" s="82" t="s">
        <v>59</v>
      </c>
      <c r="V4" s="82"/>
      <c r="W4" s="82"/>
      <c r="X4" s="93" t="s">
        <v>36</v>
      </c>
      <c r="Y4" s="100" t="s">
        <v>53</v>
      </c>
      <c r="Z4" s="73"/>
      <c r="AA4" s="73"/>
      <c r="AB4" s="73" t="s">
        <v>60</v>
      </c>
      <c r="AC4" s="73"/>
      <c r="AD4" s="73"/>
      <c r="AE4" s="106" t="s">
        <v>36</v>
      </c>
      <c r="AF4" s="113"/>
    </row>
    <row r="5" spans="1:32" s="62" customFormat="1" ht="13" customHeight="1">
      <c r="A5" s="8"/>
      <c r="B5" s="68" t="s">
        <v>19</v>
      </c>
      <c r="C5" s="74" t="s">
        <v>22</v>
      </c>
      <c r="D5" s="78" t="s">
        <v>57</v>
      </c>
      <c r="E5" s="83" t="s">
        <v>19</v>
      </c>
      <c r="F5" s="74" t="s">
        <v>22</v>
      </c>
      <c r="G5" s="87" t="s">
        <v>57</v>
      </c>
      <c r="H5" s="94"/>
      <c r="I5" s="101" t="s">
        <v>19</v>
      </c>
      <c r="J5" s="74" t="s">
        <v>22</v>
      </c>
      <c r="K5" s="78" t="s">
        <v>57</v>
      </c>
      <c r="L5" s="83" t="s">
        <v>19</v>
      </c>
      <c r="M5" s="74" t="s">
        <v>22</v>
      </c>
      <c r="N5" s="78" t="s">
        <v>57</v>
      </c>
      <c r="O5" s="107"/>
      <c r="P5" s="114"/>
      <c r="R5" s="68" t="s">
        <v>19</v>
      </c>
      <c r="S5" s="74" t="s">
        <v>22</v>
      </c>
      <c r="T5" s="78" t="s">
        <v>57</v>
      </c>
      <c r="U5" s="83" t="s">
        <v>19</v>
      </c>
      <c r="V5" s="74" t="s">
        <v>22</v>
      </c>
      <c r="W5" s="87" t="s">
        <v>57</v>
      </c>
      <c r="X5" s="94"/>
      <c r="Y5" s="101" t="s">
        <v>19</v>
      </c>
      <c r="Z5" s="74" t="s">
        <v>22</v>
      </c>
      <c r="AA5" s="78" t="s">
        <v>57</v>
      </c>
      <c r="AB5" s="83" t="s">
        <v>19</v>
      </c>
      <c r="AC5" s="74" t="s">
        <v>22</v>
      </c>
      <c r="AD5" s="78" t="s">
        <v>57</v>
      </c>
      <c r="AE5" s="107"/>
      <c r="AF5" s="114"/>
    </row>
    <row r="6" spans="1:32" s="62" customFormat="1" ht="13" customHeight="1">
      <c r="A6" s="9" t="s">
        <v>25</v>
      </c>
      <c r="B6" s="69">
        <v>13</v>
      </c>
      <c r="C6" s="75">
        <v>10</v>
      </c>
      <c r="D6" s="79">
        <v>23</v>
      </c>
      <c r="E6" s="84">
        <v>25</v>
      </c>
      <c r="F6" s="75">
        <v>19</v>
      </c>
      <c r="G6" s="88">
        <v>44</v>
      </c>
      <c r="H6" s="95">
        <v>-21</v>
      </c>
      <c r="I6" s="102">
        <v>109</v>
      </c>
      <c r="J6" s="75">
        <v>55</v>
      </c>
      <c r="K6" s="79">
        <v>164</v>
      </c>
      <c r="L6" s="84">
        <v>104</v>
      </c>
      <c r="M6" s="75">
        <v>76</v>
      </c>
      <c r="N6" s="79">
        <v>180</v>
      </c>
      <c r="O6" s="108">
        <v>-16</v>
      </c>
      <c r="P6" s="115">
        <v>-37</v>
      </c>
      <c r="R6" s="118">
        <f>S11</f>
        <v>23</v>
      </c>
      <c r="S6" s="121">
        <f>S12</f>
        <v>11</v>
      </c>
      <c r="T6" s="126">
        <f>R6+S6</f>
        <v>34</v>
      </c>
      <c r="U6" s="129">
        <f>V11</f>
        <v>23</v>
      </c>
      <c r="V6" s="121">
        <f>V12</f>
        <v>23</v>
      </c>
      <c r="W6" s="131">
        <f>U6+V6</f>
        <v>46</v>
      </c>
      <c r="X6" s="97">
        <f>T6-W6</f>
        <v>-12</v>
      </c>
      <c r="Y6" s="132">
        <f>S17</f>
        <v>66</v>
      </c>
      <c r="Z6" s="121">
        <f>S18</f>
        <v>66</v>
      </c>
      <c r="AA6" s="126">
        <f>Y6+Z6</f>
        <v>132</v>
      </c>
      <c r="AB6" s="129">
        <f>V17</f>
        <v>66</v>
      </c>
      <c r="AC6" s="121">
        <f>V18</f>
        <v>59</v>
      </c>
      <c r="AD6" s="126">
        <f>AB6+AC6</f>
        <v>125</v>
      </c>
      <c r="AE6" s="97">
        <f>AA6-AD6</f>
        <v>7</v>
      </c>
      <c r="AF6" s="134">
        <f>X6+AE6</f>
        <v>-5</v>
      </c>
    </row>
    <row r="7" spans="1:32" s="62" customFormat="1" ht="13" customHeight="1">
      <c r="A7" s="10" t="s">
        <v>108</v>
      </c>
      <c r="B7" s="70">
        <v>9</v>
      </c>
      <c r="C7" s="76">
        <v>9</v>
      </c>
      <c r="D7" s="80">
        <v>18</v>
      </c>
      <c r="E7" s="85">
        <v>26</v>
      </c>
      <c r="F7" s="76">
        <v>21</v>
      </c>
      <c r="G7" s="89">
        <v>47</v>
      </c>
      <c r="H7" s="96">
        <v>-29</v>
      </c>
      <c r="I7" s="103">
        <v>59</v>
      </c>
      <c r="J7" s="76">
        <v>59</v>
      </c>
      <c r="K7" s="80">
        <v>118</v>
      </c>
      <c r="L7" s="85">
        <v>62</v>
      </c>
      <c r="M7" s="76">
        <v>37</v>
      </c>
      <c r="N7" s="80">
        <v>99</v>
      </c>
      <c r="O7" s="109">
        <v>19</v>
      </c>
      <c r="P7" s="116">
        <v>-10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62" customFormat="1" ht="13" customHeight="1">
      <c r="A8" s="10" t="s">
        <v>35</v>
      </c>
      <c r="B8" s="70">
        <v>14</v>
      </c>
      <c r="C8" s="76">
        <v>13</v>
      </c>
      <c r="D8" s="80">
        <v>27</v>
      </c>
      <c r="E8" s="85">
        <v>20</v>
      </c>
      <c r="F8" s="76">
        <v>19</v>
      </c>
      <c r="G8" s="90">
        <v>39</v>
      </c>
      <c r="H8" s="96">
        <v>-12</v>
      </c>
      <c r="I8" s="103">
        <v>72</v>
      </c>
      <c r="J8" s="76">
        <v>40</v>
      </c>
      <c r="K8" s="80">
        <v>112</v>
      </c>
      <c r="L8" s="85">
        <v>68</v>
      </c>
      <c r="M8" s="76">
        <v>79</v>
      </c>
      <c r="N8" s="80">
        <v>147</v>
      </c>
      <c r="O8" s="109">
        <v>-35</v>
      </c>
      <c r="P8" s="116">
        <v>-47</v>
      </c>
      <c r="R8" s="1" t="s">
        <v>118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s="62" customFormat="1" ht="13" customHeight="1">
      <c r="A9" s="10" t="s">
        <v>38</v>
      </c>
      <c r="B9" s="70">
        <v>11</v>
      </c>
      <c r="C9" s="76">
        <v>16</v>
      </c>
      <c r="D9" s="80">
        <v>27</v>
      </c>
      <c r="E9" s="85">
        <v>23</v>
      </c>
      <c r="F9" s="76">
        <v>22</v>
      </c>
      <c r="G9" s="89">
        <v>45</v>
      </c>
      <c r="H9" s="96">
        <v>-18</v>
      </c>
      <c r="I9" s="103">
        <v>67</v>
      </c>
      <c r="J9" s="76">
        <v>49</v>
      </c>
      <c r="K9" s="80">
        <v>116</v>
      </c>
      <c r="L9" s="85">
        <v>66</v>
      </c>
      <c r="M9" s="76">
        <v>34</v>
      </c>
      <c r="N9" s="80">
        <v>100</v>
      </c>
      <c r="O9" s="109">
        <v>16</v>
      </c>
      <c r="P9" s="116">
        <v>-2</v>
      </c>
      <c r="R9" s="119"/>
      <c r="S9" s="120" t="s">
        <v>113</v>
      </c>
      <c r="T9" s="119"/>
      <c r="U9" s="119"/>
      <c r="V9" s="119"/>
      <c r="W9" s="119"/>
      <c r="X9" s="119"/>
      <c r="Y9" s="119"/>
      <c r="Z9" s="56"/>
      <c r="AA9" s="1"/>
      <c r="AB9" s="1"/>
      <c r="AC9" s="1"/>
      <c r="AD9" s="1"/>
      <c r="AE9" s="1"/>
      <c r="AF9" s="1"/>
    </row>
    <row r="10" spans="1:32" s="62" customFormat="1" ht="13" customHeight="1">
      <c r="A10" s="10" t="s">
        <v>40</v>
      </c>
      <c r="B10" s="70">
        <v>23</v>
      </c>
      <c r="C10" s="76">
        <v>11</v>
      </c>
      <c r="D10" s="80">
        <v>34</v>
      </c>
      <c r="E10" s="85">
        <v>23</v>
      </c>
      <c r="F10" s="76">
        <v>23</v>
      </c>
      <c r="G10" s="89">
        <v>46</v>
      </c>
      <c r="H10" s="96">
        <v>-12</v>
      </c>
      <c r="I10" s="103">
        <v>66</v>
      </c>
      <c r="J10" s="76">
        <v>66</v>
      </c>
      <c r="K10" s="80">
        <v>132</v>
      </c>
      <c r="L10" s="85">
        <v>66</v>
      </c>
      <c r="M10" s="76">
        <v>59</v>
      </c>
      <c r="N10" s="80">
        <v>125</v>
      </c>
      <c r="O10" s="109">
        <v>7</v>
      </c>
      <c r="P10" s="116">
        <v>-5</v>
      </c>
      <c r="R10" s="119"/>
      <c r="S10" s="120" t="s">
        <v>106</v>
      </c>
      <c r="T10" s="127" t="s">
        <v>111</v>
      </c>
      <c r="U10" s="130" t="s">
        <v>112</v>
      </c>
      <c r="V10" s="120" t="s">
        <v>32</v>
      </c>
      <c r="W10" s="127" t="s">
        <v>111</v>
      </c>
      <c r="X10" s="130" t="s">
        <v>110</v>
      </c>
      <c r="Y10" s="130" t="s">
        <v>20</v>
      </c>
      <c r="Z10" s="56"/>
      <c r="AA10" s="4"/>
      <c r="AB10" s="4"/>
      <c r="AC10" s="4"/>
      <c r="AD10" s="4"/>
      <c r="AE10" s="4"/>
      <c r="AF10" s="4"/>
    </row>
    <row r="11" spans="1:32" s="62" customFormat="1" ht="13" customHeight="1">
      <c r="A11" s="10" t="s">
        <v>18</v>
      </c>
      <c r="B11" s="70"/>
      <c r="C11" s="76"/>
      <c r="D11" s="80"/>
      <c r="E11" s="85"/>
      <c r="F11" s="76"/>
      <c r="G11" s="89"/>
      <c r="H11" s="96"/>
      <c r="I11" s="103"/>
      <c r="J11" s="76"/>
      <c r="K11" s="80"/>
      <c r="L11" s="85"/>
      <c r="M11" s="76"/>
      <c r="N11" s="80"/>
      <c r="O11" s="109"/>
      <c r="P11" s="116"/>
      <c r="R11" s="120" t="s">
        <v>19</v>
      </c>
      <c r="S11" s="122">
        <v>23</v>
      </c>
      <c r="T11" s="122">
        <v>0</v>
      </c>
      <c r="U11" s="122">
        <v>70</v>
      </c>
      <c r="V11" s="122">
        <v>23</v>
      </c>
      <c r="W11" s="122">
        <v>1</v>
      </c>
      <c r="X11" s="122">
        <v>117</v>
      </c>
      <c r="Y11" s="122">
        <v>-47</v>
      </c>
      <c r="Z11" s="56"/>
    </row>
    <row r="12" spans="1:32" s="62" customFormat="1" ht="13" customHeight="1">
      <c r="A12" s="10" t="s">
        <v>43</v>
      </c>
      <c r="B12" s="70"/>
      <c r="C12" s="76"/>
      <c r="D12" s="80"/>
      <c r="E12" s="85"/>
      <c r="F12" s="76"/>
      <c r="G12" s="89"/>
      <c r="H12" s="96"/>
      <c r="I12" s="103"/>
      <c r="J12" s="76"/>
      <c r="K12" s="80"/>
      <c r="L12" s="85"/>
      <c r="M12" s="76"/>
      <c r="N12" s="80"/>
      <c r="O12" s="109"/>
      <c r="P12" s="116"/>
      <c r="R12" s="120" t="s">
        <v>22</v>
      </c>
      <c r="S12" s="122">
        <v>11</v>
      </c>
      <c r="T12" s="122">
        <v>1</v>
      </c>
      <c r="U12" s="122">
        <v>59</v>
      </c>
      <c r="V12" s="122">
        <v>23</v>
      </c>
      <c r="W12" s="122">
        <v>0</v>
      </c>
      <c r="X12" s="122">
        <v>104</v>
      </c>
      <c r="Y12" s="122">
        <v>-45</v>
      </c>
      <c r="Z12" s="56"/>
    </row>
    <row r="13" spans="1:32" s="62" customFormat="1" ht="13" customHeight="1">
      <c r="A13" s="10" t="s">
        <v>46</v>
      </c>
      <c r="B13" s="70"/>
      <c r="C13" s="76"/>
      <c r="D13" s="80"/>
      <c r="E13" s="85"/>
      <c r="F13" s="76"/>
      <c r="G13" s="89"/>
      <c r="H13" s="96"/>
      <c r="I13" s="103"/>
      <c r="J13" s="76"/>
      <c r="K13" s="80"/>
      <c r="L13" s="85"/>
      <c r="M13" s="76"/>
      <c r="N13" s="80"/>
      <c r="O13" s="109"/>
      <c r="P13" s="116"/>
      <c r="R13" s="120" t="s">
        <v>57</v>
      </c>
      <c r="S13" s="123">
        <v>34</v>
      </c>
      <c r="T13" s="123">
        <v>1</v>
      </c>
      <c r="U13" s="123">
        <v>129</v>
      </c>
      <c r="V13" s="123">
        <v>46</v>
      </c>
      <c r="W13" s="123">
        <v>1</v>
      </c>
      <c r="X13" s="122">
        <v>221</v>
      </c>
      <c r="Y13" s="122">
        <v>-92</v>
      </c>
      <c r="Z13" s="56"/>
    </row>
    <row r="14" spans="1:32" s="62" customFormat="1" ht="13" customHeight="1">
      <c r="A14" s="10" t="s">
        <v>47</v>
      </c>
      <c r="B14" s="70"/>
      <c r="C14" s="76"/>
      <c r="D14" s="80"/>
      <c r="E14" s="85"/>
      <c r="F14" s="76"/>
      <c r="G14" s="89"/>
      <c r="H14" s="96"/>
      <c r="I14" s="103"/>
      <c r="J14" s="76"/>
      <c r="K14" s="80"/>
      <c r="L14" s="85"/>
      <c r="M14" s="76"/>
      <c r="N14" s="80"/>
      <c r="O14" s="109"/>
      <c r="P14" s="116"/>
      <c r="R14" s="120" t="s">
        <v>115</v>
      </c>
      <c r="S14" s="124">
        <v>-12</v>
      </c>
      <c r="T14" s="119"/>
      <c r="U14" s="119"/>
      <c r="V14" s="119"/>
      <c r="W14" s="119"/>
      <c r="X14" s="119"/>
      <c r="Y14" s="133"/>
      <c r="Z14" s="56"/>
    </row>
    <row r="15" spans="1:32" s="62" customFormat="1" ht="13" customHeight="1">
      <c r="A15" s="10" t="s">
        <v>33</v>
      </c>
      <c r="B15" s="70"/>
      <c r="C15" s="76"/>
      <c r="D15" s="80"/>
      <c r="E15" s="85"/>
      <c r="F15" s="76"/>
      <c r="G15" s="89"/>
      <c r="H15" s="96"/>
      <c r="I15" s="103"/>
      <c r="J15" s="76"/>
      <c r="K15" s="80"/>
      <c r="L15" s="85"/>
      <c r="M15" s="76"/>
      <c r="N15" s="80"/>
      <c r="O15" s="109"/>
      <c r="P15" s="116"/>
      <c r="R15" s="119"/>
      <c r="S15" s="120" t="s">
        <v>3</v>
      </c>
      <c r="T15" s="119"/>
      <c r="U15" s="119"/>
      <c r="V15" s="119"/>
      <c r="W15" s="119"/>
      <c r="X15" s="119"/>
      <c r="Y15" s="119"/>
      <c r="Z15" s="56"/>
    </row>
    <row r="16" spans="1:32" s="62" customFormat="1" ht="13" customHeight="1">
      <c r="A16" s="10" t="s">
        <v>51</v>
      </c>
      <c r="B16" s="70"/>
      <c r="C16" s="76"/>
      <c r="D16" s="80"/>
      <c r="E16" s="85"/>
      <c r="F16" s="76"/>
      <c r="G16" s="89"/>
      <c r="H16" s="96"/>
      <c r="I16" s="103"/>
      <c r="J16" s="76"/>
      <c r="K16" s="80"/>
      <c r="L16" s="85"/>
      <c r="M16" s="76"/>
      <c r="N16" s="80"/>
      <c r="O16" s="109"/>
      <c r="P16" s="116"/>
      <c r="R16" s="119"/>
      <c r="S16" s="120" t="s">
        <v>107</v>
      </c>
      <c r="T16" s="127" t="s">
        <v>111</v>
      </c>
      <c r="U16" s="130" t="s">
        <v>112</v>
      </c>
      <c r="V16" s="120" t="s">
        <v>100</v>
      </c>
      <c r="W16" s="127" t="s">
        <v>111</v>
      </c>
      <c r="X16" s="130" t="s">
        <v>110</v>
      </c>
      <c r="Y16" s="130" t="s">
        <v>20</v>
      </c>
      <c r="Z16" s="56"/>
    </row>
    <row r="17" spans="1:32" s="62" customFormat="1" ht="13" customHeight="1">
      <c r="A17" s="11" t="s">
        <v>39</v>
      </c>
      <c r="B17" s="71"/>
      <c r="C17" s="77"/>
      <c r="D17" s="81"/>
      <c r="E17" s="86"/>
      <c r="F17" s="77"/>
      <c r="G17" s="91"/>
      <c r="H17" s="97"/>
      <c r="I17" s="104"/>
      <c r="J17" s="77"/>
      <c r="K17" s="81"/>
      <c r="L17" s="86"/>
      <c r="M17" s="77"/>
      <c r="N17" s="81"/>
      <c r="O17" s="110"/>
      <c r="P17" s="117"/>
      <c r="R17" s="120" t="s">
        <v>19</v>
      </c>
      <c r="S17" s="122">
        <v>66</v>
      </c>
      <c r="T17" s="122">
        <v>28</v>
      </c>
      <c r="U17" s="122">
        <v>373</v>
      </c>
      <c r="V17" s="122">
        <v>66</v>
      </c>
      <c r="W17" s="122">
        <v>23</v>
      </c>
      <c r="X17" s="122">
        <v>366</v>
      </c>
      <c r="Y17" s="122">
        <v>7</v>
      </c>
      <c r="Z17" s="56"/>
    </row>
    <row r="18" spans="1:32" s="63" customFormat="1" ht="18.75" customHeight="1">
      <c r="A18" s="64" t="s">
        <v>54</v>
      </c>
      <c r="H18" s="98"/>
      <c r="O18" s="55" t="s">
        <v>55</v>
      </c>
      <c r="P18" s="55"/>
      <c r="R18" s="120" t="s">
        <v>22</v>
      </c>
      <c r="S18" s="122">
        <v>66</v>
      </c>
      <c r="T18" s="122">
        <v>26</v>
      </c>
      <c r="U18" s="122">
        <v>269</v>
      </c>
      <c r="V18" s="122">
        <v>59</v>
      </c>
      <c r="W18" s="122">
        <v>11</v>
      </c>
      <c r="X18" s="122">
        <v>285</v>
      </c>
      <c r="Y18" s="122">
        <v>-16</v>
      </c>
      <c r="Z18" s="56"/>
      <c r="AA18" s="62"/>
      <c r="AB18" s="62"/>
      <c r="AC18" s="62"/>
      <c r="AD18" s="62"/>
      <c r="AE18" s="62"/>
      <c r="AF18" s="62"/>
    </row>
    <row r="19" spans="1:32" s="63" customFormat="1" ht="12" customHeight="1">
      <c r="A19" s="65"/>
      <c r="H19" s="98"/>
      <c r="O19" s="111"/>
      <c r="P19" s="111"/>
      <c r="R19" s="120" t="s">
        <v>57</v>
      </c>
      <c r="S19" s="123">
        <v>132</v>
      </c>
      <c r="T19" s="123">
        <v>54</v>
      </c>
      <c r="U19" s="122">
        <v>642</v>
      </c>
      <c r="V19" s="123">
        <v>125</v>
      </c>
      <c r="W19" s="123">
        <v>34</v>
      </c>
      <c r="X19" s="123">
        <v>651</v>
      </c>
      <c r="Y19" s="122">
        <v>-9</v>
      </c>
      <c r="Z19" s="56"/>
      <c r="AA19" s="62"/>
      <c r="AB19" s="62"/>
      <c r="AC19" s="62"/>
      <c r="AD19" s="62"/>
      <c r="AE19" s="62"/>
      <c r="AF19" s="62"/>
    </row>
    <row r="20" spans="1:32" s="63" customFormat="1" ht="12" customHeight="1">
      <c r="A20" s="65"/>
      <c r="H20" s="98"/>
      <c r="O20" s="111"/>
      <c r="P20" s="111"/>
      <c r="R20" s="120" t="s">
        <v>93</v>
      </c>
      <c r="S20" s="125">
        <v>7</v>
      </c>
      <c r="T20" s="128"/>
      <c r="U20" s="128"/>
      <c r="V20" s="128"/>
      <c r="W20" s="128"/>
      <c r="X20" s="128"/>
      <c r="Y20" s="133"/>
      <c r="Z20" s="56"/>
      <c r="AA20" s="62"/>
      <c r="AB20" s="62"/>
      <c r="AC20" s="62"/>
      <c r="AD20" s="62"/>
      <c r="AE20" s="62"/>
      <c r="AF20" s="62"/>
    </row>
    <row r="21" spans="1:32">
      <c r="A21" s="13"/>
      <c r="H21" s="45"/>
      <c r="Z21" s="56"/>
      <c r="AA21" s="62"/>
      <c r="AB21" s="62"/>
      <c r="AC21" s="62"/>
      <c r="AD21" s="62"/>
      <c r="AE21" s="62"/>
      <c r="AF21" s="62"/>
    </row>
    <row r="22" spans="1:32">
      <c r="A22" s="13"/>
      <c r="H22" s="45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62"/>
      <c r="AB22" s="62"/>
      <c r="AC22" s="62"/>
      <c r="AD22" s="62"/>
      <c r="AE22" s="62"/>
      <c r="AF22" s="62"/>
    </row>
    <row r="23" spans="1:32">
      <c r="A23" s="13"/>
      <c r="H23" s="45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62"/>
      <c r="AB23" s="62"/>
      <c r="AC23" s="62"/>
      <c r="AD23" s="62"/>
      <c r="AE23" s="62"/>
      <c r="AF23" s="62"/>
    </row>
    <row r="24" spans="1:32">
      <c r="A24" s="13"/>
      <c r="H24" s="45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62"/>
      <c r="AB24" s="62"/>
      <c r="AC24" s="62"/>
      <c r="AD24" s="62"/>
      <c r="AE24" s="62"/>
      <c r="AF24" s="62"/>
    </row>
    <row r="25" spans="1:32">
      <c r="A25" s="13"/>
      <c r="H25" s="45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62"/>
      <c r="AB25" s="62"/>
      <c r="AC25" s="62"/>
      <c r="AD25" s="62"/>
      <c r="AE25" s="62"/>
      <c r="AF25" s="62"/>
    </row>
    <row r="26" spans="1:32">
      <c r="A26" s="13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63"/>
      <c r="AB26" s="63"/>
      <c r="AC26" s="63"/>
      <c r="AD26" s="63"/>
      <c r="AE26" s="63"/>
      <c r="AF26" s="63"/>
    </row>
    <row r="27" spans="1:32">
      <c r="A27" s="13"/>
      <c r="Q27" s="56"/>
      <c r="R27" s="56"/>
      <c r="S27" s="56"/>
      <c r="T27" s="56"/>
      <c r="U27" s="56"/>
      <c r="V27" s="56"/>
      <c r="W27" s="56"/>
      <c r="X27" s="56"/>
      <c r="Y27" s="56"/>
      <c r="Z27" s="56"/>
      <c r="AF27" s="63"/>
    </row>
    <row r="28" spans="1:32">
      <c r="A28" s="13"/>
      <c r="Q28" s="56"/>
      <c r="R28" s="56"/>
      <c r="S28" s="56"/>
      <c r="T28" s="56"/>
      <c r="U28" s="56"/>
      <c r="V28" s="56"/>
      <c r="W28" s="56"/>
      <c r="X28" s="56"/>
      <c r="Y28" s="56"/>
      <c r="Z28" s="56"/>
      <c r="AF28" s="63"/>
    </row>
    <row r="29" spans="1:32">
      <c r="A29" s="13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32">
      <c r="A30" s="13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32">
      <c r="A31" s="13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32">
      <c r="A32" s="13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>
      <c r="A33" s="13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>
      <c r="A34" s="13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>
      <c r="A35" s="13"/>
    </row>
    <row r="36" spans="1:26">
      <c r="A36" s="13"/>
    </row>
    <row r="37" spans="1:26">
      <c r="A37" s="13"/>
    </row>
    <row r="38" spans="1:26">
      <c r="A38" s="13"/>
    </row>
    <row r="39" spans="1:26">
      <c r="A39" s="13"/>
    </row>
    <row r="40" spans="1:26">
      <c r="A40" s="13"/>
    </row>
    <row r="41" spans="1:26">
      <c r="A41" s="13"/>
    </row>
    <row r="42" spans="1:26">
      <c r="A42" s="13"/>
    </row>
    <row r="43" spans="1:26">
      <c r="A43" s="13"/>
    </row>
    <row r="44" spans="1:26">
      <c r="A44" s="13"/>
    </row>
  </sheetData>
  <mergeCells count="21">
    <mergeCell ref="O2:P2"/>
    <mergeCell ref="B3:H3"/>
    <mergeCell ref="I3:O3"/>
    <mergeCell ref="R3:X3"/>
    <mergeCell ref="Y3:AE3"/>
    <mergeCell ref="B4:D4"/>
    <mergeCell ref="E4:G4"/>
    <mergeCell ref="I4:K4"/>
    <mergeCell ref="L4:N4"/>
    <mergeCell ref="R4:T4"/>
    <mergeCell ref="U4:W4"/>
    <mergeCell ref="Y4:AA4"/>
    <mergeCell ref="AB4:AD4"/>
    <mergeCell ref="O18:P18"/>
    <mergeCell ref="A3:A5"/>
    <mergeCell ref="P3:P5"/>
    <mergeCell ref="AF3:AF5"/>
    <mergeCell ref="H4:H5"/>
    <mergeCell ref="O4:O5"/>
    <mergeCell ref="X4:X5"/>
    <mergeCell ref="AE4:AE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L147"/>
  <sheetViews>
    <sheetView view="pageBreakPreview" zoomScaleSheetLayoutView="100" workbookViewId="0"/>
  </sheetViews>
  <sheetFormatPr defaultRowHeight="12"/>
  <cols>
    <col min="1" max="1" width="9" style="62" bestFit="1" customWidth="1"/>
    <col min="2" max="20" width="5.625" style="62" customWidth="1"/>
    <col min="21" max="38" width="5.5" style="62" hidden="1" customWidth="1"/>
    <col min="39" max="16384" width="9" style="62" customWidth="1"/>
  </cols>
  <sheetData>
    <row r="1" spans="1:38" s="4" customFormat="1" ht="16.5">
      <c r="A1" s="5" t="s">
        <v>61</v>
      </c>
    </row>
    <row r="2" spans="1:38" ht="16.5" customHeight="1">
      <c r="R2" s="46" t="s">
        <v>9</v>
      </c>
      <c r="S2" s="46"/>
      <c r="U2" s="1" t="s">
        <v>116</v>
      </c>
    </row>
    <row r="3" spans="1:38" ht="12" customHeight="1">
      <c r="A3" s="136" t="s">
        <v>14</v>
      </c>
      <c r="B3" s="144" t="s">
        <v>8</v>
      </c>
      <c r="C3" s="157"/>
      <c r="D3" s="166"/>
      <c r="E3" s="178" t="s">
        <v>4</v>
      </c>
      <c r="F3" s="184"/>
      <c r="G3" s="185"/>
      <c r="H3" s="178" t="s">
        <v>13</v>
      </c>
      <c r="I3" s="184"/>
      <c r="J3" s="185"/>
      <c r="K3" s="178" t="s">
        <v>21</v>
      </c>
      <c r="L3" s="184"/>
      <c r="M3" s="185"/>
      <c r="N3" s="178" t="s">
        <v>48</v>
      </c>
      <c r="O3" s="184"/>
      <c r="P3" s="185"/>
      <c r="Q3" s="178" t="s">
        <v>50</v>
      </c>
      <c r="R3" s="184"/>
      <c r="S3" s="185"/>
      <c r="U3" s="206" t="s">
        <v>8</v>
      </c>
      <c r="V3" s="215"/>
      <c r="W3" s="223"/>
      <c r="X3" s="206" t="s">
        <v>4</v>
      </c>
      <c r="Y3" s="215"/>
      <c r="Z3" s="223"/>
      <c r="AA3" s="206" t="s">
        <v>13</v>
      </c>
      <c r="AB3" s="215"/>
      <c r="AC3" s="223"/>
      <c r="AD3" s="206" t="s">
        <v>21</v>
      </c>
      <c r="AE3" s="215"/>
      <c r="AF3" s="223"/>
      <c r="AG3" s="206" t="s">
        <v>48</v>
      </c>
      <c r="AH3" s="215"/>
      <c r="AI3" s="223"/>
      <c r="AJ3" s="206" t="s">
        <v>50</v>
      </c>
      <c r="AK3" s="215"/>
      <c r="AL3" s="223"/>
    </row>
    <row r="4" spans="1:38" s="135" customFormat="1" ht="12" customHeight="1">
      <c r="A4" s="137"/>
      <c r="B4" s="68" t="s">
        <v>19</v>
      </c>
      <c r="C4" s="74" t="s">
        <v>22</v>
      </c>
      <c r="D4" s="167" t="s">
        <v>57</v>
      </c>
      <c r="E4" s="68" t="s">
        <v>19</v>
      </c>
      <c r="F4" s="74" t="s">
        <v>22</v>
      </c>
      <c r="G4" s="167" t="s">
        <v>57</v>
      </c>
      <c r="H4" s="101" t="s">
        <v>19</v>
      </c>
      <c r="I4" s="74" t="s">
        <v>22</v>
      </c>
      <c r="J4" s="171" t="s">
        <v>57</v>
      </c>
      <c r="K4" s="68" t="s">
        <v>19</v>
      </c>
      <c r="L4" s="74" t="s">
        <v>22</v>
      </c>
      <c r="M4" s="167" t="s">
        <v>57</v>
      </c>
      <c r="N4" s="101" t="s">
        <v>19</v>
      </c>
      <c r="O4" s="74" t="s">
        <v>22</v>
      </c>
      <c r="P4" s="171" t="s">
        <v>57</v>
      </c>
      <c r="Q4" s="68" t="s">
        <v>19</v>
      </c>
      <c r="R4" s="74" t="s">
        <v>22</v>
      </c>
      <c r="S4" s="167" t="s">
        <v>57</v>
      </c>
      <c r="U4" s="207" t="s">
        <v>19</v>
      </c>
      <c r="V4" s="216" t="s">
        <v>22</v>
      </c>
      <c r="W4" s="224" t="s">
        <v>57</v>
      </c>
      <c r="X4" s="207" t="s">
        <v>19</v>
      </c>
      <c r="Y4" s="216" t="s">
        <v>22</v>
      </c>
      <c r="Z4" s="224" t="s">
        <v>57</v>
      </c>
      <c r="AA4" s="207" t="s">
        <v>19</v>
      </c>
      <c r="AB4" s="216" t="s">
        <v>22</v>
      </c>
      <c r="AC4" s="224" t="s">
        <v>57</v>
      </c>
      <c r="AD4" s="207" t="s">
        <v>19</v>
      </c>
      <c r="AE4" s="216" t="s">
        <v>22</v>
      </c>
      <c r="AF4" s="224" t="s">
        <v>57</v>
      </c>
      <c r="AG4" s="207" t="s">
        <v>19</v>
      </c>
      <c r="AH4" s="216" t="s">
        <v>22</v>
      </c>
      <c r="AI4" s="224" t="s">
        <v>57</v>
      </c>
      <c r="AJ4" s="207" t="s">
        <v>19</v>
      </c>
      <c r="AK4" s="216" t="s">
        <v>22</v>
      </c>
      <c r="AL4" s="224" t="s">
        <v>57</v>
      </c>
    </row>
    <row r="5" spans="1:38" ht="12" customHeight="1">
      <c r="A5" s="138" t="s">
        <v>25</v>
      </c>
      <c r="B5" s="145">
        <v>739</v>
      </c>
      <c r="C5" s="158">
        <v>678</v>
      </c>
      <c r="D5" s="168">
        <v>1417</v>
      </c>
      <c r="E5" s="145">
        <v>845</v>
      </c>
      <c r="F5" s="158">
        <v>815</v>
      </c>
      <c r="G5" s="168">
        <v>1660</v>
      </c>
      <c r="H5" s="149">
        <v>1015</v>
      </c>
      <c r="I5" s="158">
        <v>965</v>
      </c>
      <c r="J5" s="172">
        <v>1980</v>
      </c>
      <c r="K5" s="145">
        <v>1129</v>
      </c>
      <c r="L5" s="158">
        <v>1068</v>
      </c>
      <c r="M5" s="168">
        <v>2197</v>
      </c>
      <c r="N5" s="149">
        <v>1271</v>
      </c>
      <c r="O5" s="158">
        <v>1046</v>
      </c>
      <c r="P5" s="172">
        <v>2317</v>
      </c>
      <c r="Q5" s="145">
        <v>1190</v>
      </c>
      <c r="R5" s="158">
        <v>1054</v>
      </c>
      <c r="S5" s="168">
        <v>2244</v>
      </c>
      <c r="U5" s="118">
        <f>W19</f>
        <v>751</v>
      </c>
      <c r="V5" s="217">
        <f>X19</f>
        <v>689</v>
      </c>
      <c r="W5" s="225">
        <f>U5+V5</f>
        <v>1440</v>
      </c>
      <c r="X5" s="235">
        <f>W20</f>
        <v>837</v>
      </c>
      <c r="Y5" s="241">
        <f>X20</f>
        <v>784</v>
      </c>
      <c r="Z5" s="243">
        <f>X5+Y5</f>
        <v>1621</v>
      </c>
      <c r="AA5" s="235">
        <f>W21</f>
        <v>1005</v>
      </c>
      <c r="AB5" s="241">
        <f>X21</f>
        <v>963</v>
      </c>
      <c r="AC5" s="243">
        <f>AA5+AB5</f>
        <v>1968</v>
      </c>
      <c r="AD5" s="235">
        <f>W22</f>
        <v>1124</v>
      </c>
      <c r="AE5" s="241">
        <f>X22</f>
        <v>1081</v>
      </c>
      <c r="AF5" s="243">
        <f>AD5+AE5</f>
        <v>2205</v>
      </c>
      <c r="AG5" s="235">
        <f>W23</f>
        <v>1265</v>
      </c>
      <c r="AH5" s="241">
        <f>X23</f>
        <v>1034</v>
      </c>
      <c r="AI5" s="243">
        <f>AG5+AH5</f>
        <v>2299</v>
      </c>
      <c r="AJ5" s="235">
        <f>W24</f>
        <v>1196</v>
      </c>
      <c r="AK5" s="241">
        <f>X24</f>
        <v>1046</v>
      </c>
      <c r="AL5" s="243">
        <f>AJ5+AK5</f>
        <v>2242</v>
      </c>
    </row>
    <row r="6" spans="1:38" ht="12" customHeight="1">
      <c r="A6" s="139" t="s">
        <v>108</v>
      </c>
      <c r="B6" s="146">
        <v>739</v>
      </c>
      <c r="C6" s="159">
        <v>684</v>
      </c>
      <c r="D6" s="169">
        <v>1423</v>
      </c>
      <c r="E6" s="146">
        <v>846</v>
      </c>
      <c r="F6" s="159">
        <v>805</v>
      </c>
      <c r="G6" s="169">
        <v>1651</v>
      </c>
      <c r="H6" s="150">
        <v>1005</v>
      </c>
      <c r="I6" s="159">
        <v>967</v>
      </c>
      <c r="J6" s="173">
        <v>1972</v>
      </c>
      <c r="K6" s="146">
        <v>1127</v>
      </c>
      <c r="L6" s="159">
        <v>1074</v>
      </c>
      <c r="M6" s="169">
        <v>2201</v>
      </c>
      <c r="N6" s="150">
        <v>1271</v>
      </c>
      <c r="O6" s="159">
        <v>1045</v>
      </c>
      <c r="P6" s="173">
        <v>2316</v>
      </c>
      <c r="Q6" s="146">
        <v>1194</v>
      </c>
      <c r="R6" s="159">
        <v>1056</v>
      </c>
      <c r="S6" s="169">
        <v>2250</v>
      </c>
      <c r="U6" s="206" t="s">
        <v>24</v>
      </c>
      <c r="V6" s="215"/>
      <c r="W6" s="226"/>
      <c r="X6" s="206" t="s">
        <v>30</v>
      </c>
      <c r="Y6" s="215"/>
      <c r="Z6" s="223"/>
      <c r="AA6" s="206" t="s">
        <v>63</v>
      </c>
      <c r="AB6" s="215"/>
      <c r="AC6" s="223"/>
      <c r="AD6" s="206" t="s">
        <v>7</v>
      </c>
      <c r="AE6" s="215"/>
      <c r="AF6" s="223"/>
      <c r="AG6" s="206" t="s">
        <v>28</v>
      </c>
      <c r="AH6" s="215"/>
      <c r="AI6" s="223"/>
      <c r="AJ6" s="206" t="s">
        <v>11</v>
      </c>
      <c r="AK6" s="215"/>
      <c r="AL6" s="223"/>
    </row>
    <row r="7" spans="1:38" ht="12" customHeight="1">
      <c r="A7" s="139" t="s">
        <v>35</v>
      </c>
      <c r="B7" s="146">
        <v>741</v>
      </c>
      <c r="C7" s="159">
        <v>683</v>
      </c>
      <c r="D7" s="169">
        <v>1424</v>
      </c>
      <c r="E7" s="146">
        <v>843</v>
      </c>
      <c r="F7" s="159">
        <v>798</v>
      </c>
      <c r="G7" s="169">
        <v>1641</v>
      </c>
      <c r="H7" s="150">
        <v>1009</v>
      </c>
      <c r="I7" s="159">
        <v>965</v>
      </c>
      <c r="J7" s="173">
        <v>1974</v>
      </c>
      <c r="K7" s="146">
        <v>1120</v>
      </c>
      <c r="L7" s="159">
        <v>1068</v>
      </c>
      <c r="M7" s="169">
        <v>2188</v>
      </c>
      <c r="N7" s="150">
        <v>1278</v>
      </c>
      <c r="O7" s="159">
        <v>1044</v>
      </c>
      <c r="P7" s="173">
        <v>2322</v>
      </c>
      <c r="Q7" s="146">
        <v>1187</v>
      </c>
      <c r="R7" s="159">
        <v>1040</v>
      </c>
      <c r="S7" s="169">
        <v>2227</v>
      </c>
      <c r="U7" s="207" t="s">
        <v>19</v>
      </c>
      <c r="V7" s="216" t="s">
        <v>22</v>
      </c>
      <c r="W7" s="227" t="s">
        <v>57</v>
      </c>
      <c r="X7" s="207" t="s">
        <v>19</v>
      </c>
      <c r="Y7" s="216" t="s">
        <v>22</v>
      </c>
      <c r="Z7" s="224" t="s">
        <v>57</v>
      </c>
      <c r="AA7" s="207" t="s">
        <v>19</v>
      </c>
      <c r="AB7" s="216" t="s">
        <v>22</v>
      </c>
      <c r="AC7" s="224" t="s">
        <v>57</v>
      </c>
      <c r="AD7" s="207" t="s">
        <v>19</v>
      </c>
      <c r="AE7" s="216" t="s">
        <v>22</v>
      </c>
      <c r="AF7" s="224" t="s">
        <v>57</v>
      </c>
      <c r="AG7" s="207" t="s">
        <v>19</v>
      </c>
      <c r="AH7" s="216" t="s">
        <v>22</v>
      </c>
      <c r="AI7" s="224" t="s">
        <v>57</v>
      </c>
      <c r="AJ7" s="207" t="s">
        <v>19</v>
      </c>
      <c r="AK7" s="216" t="s">
        <v>22</v>
      </c>
      <c r="AL7" s="224" t="s">
        <v>57</v>
      </c>
    </row>
    <row r="8" spans="1:38" ht="12" customHeight="1">
      <c r="A8" s="139" t="s">
        <v>38</v>
      </c>
      <c r="B8" s="146">
        <v>742</v>
      </c>
      <c r="C8" s="159">
        <v>690</v>
      </c>
      <c r="D8" s="169">
        <v>1432</v>
      </c>
      <c r="E8" s="146">
        <v>842</v>
      </c>
      <c r="F8" s="159">
        <v>796</v>
      </c>
      <c r="G8" s="169">
        <v>1638</v>
      </c>
      <c r="H8" s="150">
        <v>1007</v>
      </c>
      <c r="I8" s="159">
        <v>957</v>
      </c>
      <c r="J8" s="173">
        <v>1964</v>
      </c>
      <c r="K8" s="146">
        <v>1123</v>
      </c>
      <c r="L8" s="159">
        <v>1076</v>
      </c>
      <c r="M8" s="169">
        <v>2199</v>
      </c>
      <c r="N8" s="150">
        <v>1262</v>
      </c>
      <c r="O8" s="159">
        <v>1049</v>
      </c>
      <c r="P8" s="173">
        <v>2311</v>
      </c>
      <c r="Q8" s="146">
        <v>1203</v>
      </c>
      <c r="R8" s="159">
        <v>1038</v>
      </c>
      <c r="S8" s="169">
        <v>2241</v>
      </c>
      <c r="U8" s="118">
        <f>W25</f>
        <v>1237</v>
      </c>
      <c r="V8" s="217">
        <f>X25</f>
        <v>1037</v>
      </c>
      <c r="W8" s="228">
        <f>U8+V8</f>
        <v>2274</v>
      </c>
      <c r="X8" s="118">
        <f>W26</f>
        <v>1131</v>
      </c>
      <c r="Y8" s="217">
        <f>X26</f>
        <v>1030</v>
      </c>
      <c r="Z8" s="225">
        <f>X8+Y8</f>
        <v>2161</v>
      </c>
      <c r="AA8" s="118">
        <f>W27</f>
        <v>1333</v>
      </c>
      <c r="AB8" s="217">
        <f>X27</f>
        <v>1260</v>
      </c>
      <c r="AC8" s="225">
        <f>AA8+AB8</f>
        <v>2593</v>
      </c>
      <c r="AD8" s="118">
        <f>W28</f>
        <v>1650</v>
      </c>
      <c r="AE8" s="217">
        <f>X28</f>
        <v>1510</v>
      </c>
      <c r="AF8" s="225">
        <f>AD8+AE8</f>
        <v>3160</v>
      </c>
      <c r="AG8" s="118">
        <f>W29</f>
        <v>1962</v>
      </c>
      <c r="AH8" s="217">
        <f>X29</f>
        <v>1903</v>
      </c>
      <c r="AI8" s="225">
        <f>AG8+AH8</f>
        <v>3865</v>
      </c>
      <c r="AJ8" s="118">
        <f>W30</f>
        <v>1641</v>
      </c>
      <c r="AK8" s="217">
        <f>X30</f>
        <v>1707</v>
      </c>
      <c r="AL8" s="225">
        <f>AJ8+AK8</f>
        <v>3348</v>
      </c>
    </row>
    <row r="9" spans="1:38" ht="12" customHeight="1">
      <c r="A9" s="139" t="s">
        <v>40</v>
      </c>
      <c r="B9" s="146">
        <v>751</v>
      </c>
      <c r="C9" s="159">
        <v>689</v>
      </c>
      <c r="D9" s="169">
        <v>1440</v>
      </c>
      <c r="E9" s="146">
        <v>837</v>
      </c>
      <c r="F9" s="159">
        <v>784</v>
      </c>
      <c r="G9" s="169">
        <v>1621</v>
      </c>
      <c r="H9" s="150">
        <v>1005</v>
      </c>
      <c r="I9" s="159">
        <v>963</v>
      </c>
      <c r="J9" s="173">
        <v>1968</v>
      </c>
      <c r="K9" s="146">
        <v>1124</v>
      </c>
      <c r="L9" s="159">
        <v>1081</v>
      </c>
      <c r="M9" s="169">
        <v>2205</v>
      </c>
      <c r="N9" s="150">
        <v>1265</v>
      </c>
      <c r="O9" s="159">
        <v>1034</v>
      </c>
      <c r="P9" s="173">
        <v>2299</v>
      </c>
      <c r="Q9" s="146">
        <v>1196</v>
      </c>
      <c r="R9" s="159">
        <v>1046</v>
      </c>
      <c r="S9" s="169">
        <v>2242</v>
      </c>
      <c r="U9" s="206" t="s">
        <v>0</v>
      </c>
      <c r="V9" s="215"/>
      <c r="W9" s="226"/>
      <c r="X9" s="206" t="s">
        <v>26</v>
      </c>
      <c r="Y9" s="215"/>
      <c r="Z9" s="223"/>
      <c r="AA9" s="206" t="s">
        <v>64</v>
      </c>
      <c r="AB9" s="215"/>
      <c r="AC9" s="223"/>
      <c r="AD9" s="206" t="s">
        <v>27</v>
      </c>
      <c r="AE9" s="215"/>
      <c r="AF9" s="223"/>
      <c r="AG9" s="206" t="s">
        <v>17</v>
      </c>
      <c r="AH9" s="215"/>
      <c r="AI9" s="223"/>
      <c r="AJ9" s="206" t="s">
        <v>65</v>
      </c>
      <c r="AK9" s="215"/>
      <c r="AL9" s="223"/>
    </row>
    <row r="10" spans="1:38" ht="12" customHeight="1">
      <c r="A10" s="139" t="s">
        <v>18</v>
      </c>
      <c r="B10" s="146"/>
      <c r="C10" s="159"/>
      <c r="D10" s="169"/>
      <c r="E10" s="146"/>
      <c r="F10" s="159"/>
      <c r="G10" s="169"/>
      <c r="H10" s="150"/>
      <c r="I10" s="159"/>
      <c r="J10" s="173"/>
      <c r="K10" s="146"/>
      <c r="L10" s="159"/>
      <c r="M10" s="169"/>
      <c r="N10" s="150"/>
      <c r="O10" s="159"/>
      <c r="P10" s="173"/>
      <c r="Q10" s="146"/>
      <c r="R10" s="159"/>
      <c r="S10" s="169"/>
      <c r="U10" s="207" t="s">
        <v>19</v>
      </c>
      <c r="V10" s="216" t="s">
        <v>22</v>
      </c>
      <c r="W10" s="227" t="s">
        <v>57</v>
      </c>
      <c r="X10" s="207" t="s">
        <v>19</v>
      </c>
      <c r="Y10" s="242" t="s">
        <v>22</v>
      </c>
      <c r="Z10" s="224" t="s">
        <v>57</v>
      </c>
      <c r="AA10" s="207" t="s">
        <v>19</v>
      </c>
      <c r="AB10" s="216" t="s">
        <v>22</v>
      </c>
      <c r="AC10" s="224" t="s">
        <v>57</v>
      </c>
      <c r="AD10" s="207" t="s">
        <v>19</v>
      </c>
      <c r="AE10" s="216" t="s">
        <v>22</v>
      </c>
      <c r="AF10" s="224" t="s">
        <v>57</v>
      </c>
      <c r="AG10" s="207" t="s">
        <v>19</v>
      </c>
      <c r="AH10" s="216" t="s">
        <v>22</v>
      </c>
      <c r="AI10" s="224" t="s">
        <v>57</v>
      </c>
      <c r="AJ10" s="207" t="s">
        <v>19</v>
      </c>
      <c r="AK10" s="216" t="s">
        <v>22</v>
      </c>
      <c r="AL10" s="224" t="s">
        <v>57</v>
      </c>
    </row>
    <row r="11" spans="1:38" ht="12" customHeight="1">
      <c r="A11" s="139" t="s">
        <v>43</v>
      </c>
      <c r="B11" s="146"/>
      <c r="C11" s="159"/>
      <c r="D11" s="169"/>
      <c r="E11" s="146"/>
      <c r="F11" s="159"/>
      <c r="G11" s="169"/>
      <c r="H11" s="150"/>
      <c r="I11" s="159"/>
      <c r="J11" s="173"/>
      <c r="K11" s="146"/>
      <c r="L11" s="159"/>
      <c r="M11" s="169"/>
      <c r="N11" s="150"/>
      <c r="O11" s="159"/>
      <c r="P11" s="173"/>
      <c r="Q11" s="146"/>
      <c r="R11" s="159"/>
      <c r="S11" s="169"/>
      <c r="U11" s="118">
        <f>W31</f>
        <v>1350</v>
      </c>
      <c r="V11" s="217">
        <f>X31</f>
        <v>1351</v>
      </c>
      <c r="W11" s="228">
        <f>U11+V11</f>
        <v>2701</v>
      </c>
      <c r="X11" s="118">
        <f>W32</f>
        <v>1251</v>
      </c>
      <c r="Y11" s="217">
        <f>X32</f>
        <v>1390</v>
      </c>
      <c r="Z11" s="225">
        <f>X11+Y11</f>
        <v>2641</v>
      </c>
      <c r="AA11" s="118">
        <f>W33</f>
        <v>1371</v>
      </c>
      <c r="AB11" s="217">
        <f>X33</f>
        <v>1601</v>
      </c>
      <c r="AC11" s="225">
        <f>AA11+AB11</f>
        <v>2972</v>
      </c>
      <c r="AD11" s="118">
        <f>W34</f>
        <v>1811</v>
      </c>
      <c r="AE11" s="217">
        <f>X34</f>
        <v>1957</v>
      </c>
      <c r="AF11" s="225">
        <f>AD11+AE11</f>
        <v>3768</v>
      </c>
      <c r="AG11" s="118">
        <f>W35</f>
        <v>872</v>
      </c>
      <c r="AH11" s="217">
        <f>X35</f>
        <v>1211</v>
      </c>
      <c r="AI11" s="225">
        <f>AG11+AH11</f>
        <v>2083</v>
      </c>
      <c r="AJ11" s="118">
        <f>W36</f>
        <v>547</v>
      </c>
      <c r="AK11" s="217">
        <f>X36</f>
        <v>938</v>
      </c>
      <c r="AL11" s="225">
        <f>AJ11+AK11</f>
        <v>1485</v>
      </c>
    </row>
    <row r="12" spans="1:38" ht="12" customHeight="1">
      <c r="A12" s="139" t="s">
        <v>46</v>
      </c>
      <c r="B12" s="146"/>
      <c r="C12" s="159"/>
      <c r="D12" s="169"/>
      <c r="E12" s="146"/>
      <c r="F12" s="159"/>
      <c r="G12" s="169"/>
      <c r="H12" s="150"/>
      <c r="I12" s="159"/>
      <c r="J12" s="173"/>
      <c r="K12" s="146"/>
      <c r="L12" s="159"/>
      <c r="M12" s="169"/>
      <c r="N12" s="150"/>
      <c r="O12" s="159"/>
      <c r="P12" s="173"/>
      <c r="Q12" s="146"/>
      <c r="R12" s="159"/>
      <c r="S12" s="169"/>
      <c r="U12" s="208" t="s">
        <v>6</v>
      </c>
      <c r="V12" s="218"/>
      <c r="W12" s="229"/>
      <c r="X12" s="208" t="s">
        <v>67</v>
      </c>
      <c r="Y12" s="218"/>
      <c r="Z12" s="244"/>
      <c r="AA12" s="208" t="s">
        <v>68</v>
      </c>
      <c r="AB12" s="218"/>
      <c r="AC12" s="244"/>
      <c r="AD12" s="208" t="s">
        <v>49</v>
      </c>
      <c r="AE12" s="218"/>
      <c r="AF12" s="244"/>
      <c r="AG12" s="208" t="s">
        <v>52</v>
      </c>
      <c r="AH12" s="218"/>
      <c r="AI12" s="244"/>
      <c r="AJ12" s="208" t="s">
        <v>62</v>
      </c>
      <c r="AK12" s="218"/>
      <c r="AL12" s="244"/>
    </row>
    <row r="13" spans="1:38" ht="12" customHeight="1">
      <c r="A13" s="139" t="s">
        <v>47</v>
      </c>
      <c r="B13" s="146"/>
      <c r="C13" s="159"/>
      <c r="D13" s="169"/>
      <c r="E13" s="146"/>
      <c r="F13" s="159"/>
      <c r="G13" s="169"/>
      <c r="H13" s="150"/>
      <c r="I13" s="159"/>
      <c r="J13" s="173"/>
      <c r="K13" s="146"/>
      <c r="L13" s="159"/>
      <c r="M13" s="169"/>
      <c r="N13" s="150"/>
      <c r="O13" s="159"/>
      <c r="P13" s="173"/>
      <c r="Q13" s="146"/>
      <c r="R13" s="159"/>
      <c r="S13" s="169"/>
      <c r="U13" s="207" t="s">
        <v>19</v>
      </c>
      <c r="V13" s="216" t="s">
        <v>22</v>
      </c>
      <c r="W13" s="227" t="s">
        <v>57</v>
      </c>
      <c r="X13" s="207" t="s">
        <v>19</v>
      </c>
      <c r="Y13" s="216" t="s">
        <v>22</v>
      </c>
      <c r="Z13" s="224" t="s">
        <v>57</v>
      </c>
      <c r="AA13" s="207" t="s">
        <v>19</v>
      </c>
      <c r="AB13" s="216" t="s">
        <v>22</v>
      </c>
      <c r="AC13" s="224" t="s">
        <v>57</v>
      </c>
      <c r="AD13" s="207" t="s">
        <v>19</v>
      </c>
      <c r="AE13" s="216" t="s">
        <v>22</v>
      </c>
      <c r="AF13" s="224" t="s">
        <v>57</v>
      </c>
      <c r="AG13" s="207" t="s">
        <v>19</v>
      </c>
      <c r="AH13" s="216" t="s">
        <v>22</v>
      </c>
      <c r="AI13" s="224" t="s">
        <v>57</v>
      </c>
      <c r="AJ13" s="207" t="s">
        <v>19</v>
      </c>
      <c r="AK13" s="216" t="s">
        <v>22</v>
      </c>
      <c r="AL13" s="224" t="s">
        <v>57</v>
      </c>
    </row>
    <row r="14" spans="1:38" ht="12" customHeight="1">
      <c r="A14" s="139" t="s">
        <v>33</v>
      </c>
      <c r="B14" s="146"/>
      <c r="C14" s="159"/>
      <c r="D14" s="169"/>
      <c r="E14" s="146"/>
      <c r="F14" s="159"/>
      <c r="G14" s="169"/>
      <c r="H14" s="150"/>
      <c r="I14" s="159"/>
      <c r="J14" s="173"/>
      <c r="K14" s="146"/>
      <c r="L14" s="159"/>
      <c r="M14" s="169"/>
      <c r="N14" s="150"/>
      <c r="O14" s="159"/>
      <c r="P14" s="173"/>
      <c r="Q14" s="146"/>
      <c r="R14" s="159"/>
      <c r="S14" s="169"/>
      <c r="U14" s="118">
        <f>W37</f>
        <v>243</v>
      </c>
      <c r="V14" s="217">
        <f>X37</f>
        <v>684</v>
      </c>
      <c r="W14" s="228">
        <f>U14+V14</f>
        <v>927</v>
      </c>
      <c r="X14" s="118">
        <f>W38</f>
        <v>53</v>
      </c>
      <c r="Y14" s="217">
        <f>X38</f>
        <v>261</v>
      </c>
      <c r="Z14" s="225">
        <f>X14+Y14</f>
        <v>314</v>
      </c>
      <c r="AA14" s="118">
        <f>W39</f>
        <v>3</v>
      </c>
      <c r="AB14" s="217">
        <f>X39</f>
        <v>41</v>
      </c>
      <c r="AC14" s="225">
        <f>AA14+AB14</f>
        <v>44</v>
      </c>
      <c r="AD14" s="118">
        <f>W40</f>
        <v>0</v>
      </c>
      <c r="AE14" s="217">
        <f>X40</f>
        <v>4</v>
      </c>
      <c r="AF14" s="225">
        <f>AD14+AE14</f>
        <v>4</v>
      </c>
      <c r="AG14" s="118">
        <f>W41</f>
        <v>0</v>
      </c>
      <c r="AH14" s="217">
        <f>X41</f>
        <v>0</v>
      </c>
      <c r="AI14" s="225">
        <f>AG14+AH14</f>
        <v>0</v>
      </c>
      <c r="AJ14" s="118">
        <f>U5+X5+AA5+AD5+AG5+AJ5+U8+X8+AA8+AD8+AG8+AJ8+U11+X11+AA11+AD11+AG11+AJ11+U14+X14+AA14+AD14+AG14</f>
        <v>22633</v>
      </c>
      <c r="AK14" s="217">
        <f>V5+Y5+AB5+AE5+AH5+AK5+V8+Y8+AB8+AE8+AH8+AK8+V11+Y11+AB11+AE11+AH11+AK11+V14+Y14+AB14+AE14+AH14</f>
        <v>23482</v>
      </c>
      <c r="AL14" s="225">
        <f>AJ14+AK14</f>
        <v>46115</v>
      </c>
    </row>
    <row r="15" spans="1:38" ht="12" customHeight="1">
      <c r="A15" s="139" t="s">
        <v>51</v>
      </c>
      <c r="B15" s="146"/>
      <c r="C15" s="159"/>
      <c r="D15" s="169"/>
      <c r="E15" s="146"/>
      <c r="F15" s="159"/>
      <c r="G15" s="169"/>
      <c r="H15" s="150"/>
      <c r="I15" s="159"/>
      <c r="J15" s="173"/>
      <c r="K15" s="146"/>
      <c r="L15" s="159"/>
      <c r="M15" s="169"/>
      <c r="N15" s="150"/>
      <c r="O15" s="159"/>
      <c r="P15" s="173"/>
      <c r="Q15" s="146"/>
      <c r="R15" s="159"/>
      <c r="S15" s="169"/>
    </row>
    <row r="16" spans="1:38" ht="12" customHeight="1">
      <c r="A16" s="140" t="s">
        <v>39</v>
      </c>
      <c r="B16" s="147"/>
      <c r="C16" s="160"/>
      <c r="D16" s="170"/>
      <c r="E16" s="147"/>
      <c r="F16" s="160"/>
      <c r="G16" s="170"/>
      <c r="H16" s="151"/>
      <c r="I16" s="160"/>
      <c r="J16" s="174"/>
      <c r="K16" s="147"/>
      <c r="L16" s="160"/>
      <c r="M16" s="170"/>
      <c r="N16" s="151"/>
      <c r="O16" s="160"/>
      <c r="P16" s="174"/>
      <c r="Q16" s="147"/>
      <c r="R16" s="160"/>
      <c r="S16" s="170"/>
      <c r="U16" s="1" t="s">
        <v>118</v>
      </c>
    </row>
    <row r="17" spans="1:38" ht="12" customHeight="1"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2"/>
      <c r="AA17" s="245" t="s">
        <v>70</v>
      </c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58"/>
    </row>
    <row r="18" spans="1:38" ht="12" customHeight="1">
      <c r="A18" s="136" t="s">
        <v>14</v>
      </c>
      <c r="B18" s="144" t="s">
        <v>24</v>
      </c>
      <c r="C18" s="157"/>
      <c r="D18" s="166"/>
      <c r="E18" s="178" t="s">
        <v>30</v>
      </c>
      <c r="F18" s="184"/>
      <c r="G18" s="185"/>
      <c r="H18" s="178" t="s">
        <v>63</v>
      </c>
      <c r="I18" s="184"/>
      <c r="J18" s="185"/>
      <c r="K18" s="178" t="s">
        <v>7</v>
      </c>
      <c r="L18" s="184"/>
      <c r="M18" s="185"/>
      <c r="N18" s="178" t="s">
        <v>28</v>
      </c>
      <c r="O18" s="184"/>
      <c r="P18" s="185"/>
      <c r="Q18" s="178" t="s">
        <v>11</v>
      </c>
      <c r="R18" s="184"/>
      <c r="S18" s="185"/>
      <c r="T18" s="2"/>
      <c r="U18" s="209" t="s">
        <v>138</v>
      </c>
      <c r="V18" s="219" t="s">
        <v>57</v>
      </c>
      <c r="W18" s="230" t="s">
        <v>19</v>
      </c>
      <c r="X18" s="236" t="s">
        <v>22</v>
      </c>
      <c r="AA18" s="153" t="s">
        <v>71</v>
      </c>
      <c r="AB18" s="162"/>
      <c r="AC18" s="162"/>
      <c r="AD18" s="179"/>
      <c r="AE18" s="153" t="s">
        <v>15</v>
      </c>
      <c r="AF18" s="162"/>
      <c r="AG18" s="162"/>
      <c r="AH18" s="192"/>
      <c r="AI18" s="196" t="s">
        <v>72</v>
      </c>
      <c r="AJ18" s="162"/>
      <c r="AK18" s="162"/>
      <c r="AL18" s="192"/>
    </row>
    <row r="19" spans="1:38" ht="12" customHeight="1">
      <c r="A19" s="137"/>
      <c r="B19" s="101" t="s">
        <v>19</v>
      </c>
      <c r="C19" s="74" t="s">
        <v>22</v>
      </c>
      <c r="D19" s="171" t="s">
        <v>57</v>
      </c>
      <c r="E19" s="68" t="s">
        <v>19</v>
      </c>
      <c r="F19" s="74" t="s">
        <v>22</v>
      </c>
      <c r="G19" s="180" t="s">
        <v>57</v>
      </c>
      <c r="H19" s="101" t="s">
        <v>19</v>
      </c>
      <c r="I19" s="74" t="s">
        <v>22</v>
      </c>
      <c r="J19" s="171" t="s">
        <v>57</v>
      </c>
      <c r="K19" s="68" t="s">
        <v>19</v>
      </c>
      <c r="L19" s="74" t="s">
        <v>22</v>
      </c>
      <c r="M19" s="167" t="s">
        <v>57</v>
      </c>
      <c r="N19" s="101" t="s">
        <v>19</v>
      </c>
      <c r="O19" s="74" t="s">
        <v>22</v>
      </c>
      <c r="P19" s="171" t="s">
        <v>57</v>
      </c>
      <c r="Q19" s="68" t="s">
        <v>19</v>
      </c>
      <c r="R19" s="74" t="s">
        <v>22</v>
      </c>
      <c r="S19" s="180" t="s">
        <v>57</v>
      </c>
      <c r="T19" s="2"/>
      <c r="U19" s="210" t="s">
        <v>137</v>
      </c>
      <c r="V19" s="220">
        <v>1440</v>
      </c>
      <c r="W19" s="231">
        <v>751</v>
      </c>
      <c r="X19" s="237">
        <v>689</v>
      </c>
      <c r="AA19" s="68" t="s">
        <v>19</v>
      </c>
      <c r="AB19" s="248" t="s">
        <v>22</v>
      </c>
      <c r="AC19" s="250" t="s">
        <v>57</v>
      </c>
      <c r="AD19" s="180" t="s">
        <v>10</v>
      </c>
      <c r="AE19" s="68" t="s">
        <v>19</v>
      </c>
      <c r="AF19" s="248" t="s">
        <v>22</v>
      </c>
      <c r="AG19" s="250" t="s">
        <v>57</v>
      </c>
      <c r="AH19" s="180" t="s">
        <v>10</v>
      </c>
      <c r="AI19" s="68" t="s">
        <v>19</v>
      </c>
      <c r="AJ19" s="248" t="s">
        <v>22</v>
      </c>
      <c r="AK19" s="250" t="s">
        <v>57</v>
      </c>
      <c r="AL19" s="180" t="s">
        <v>10</v>
      </c>
    </row>
    <row r="20" spans="1:38" ht="12" customHeight="1">
      <c r="A20" s="138" t="str">
        <f>A5</f>
        <v>令和8年4月</v>
      </c>
      <c r="B20" s="149">
        <v>1227</v>
      </c>
      <c r="C20" s="158">
        <v>1026</v>
      </c>
      <c r="D20" s="172">
        <v>2253</v>
      </c>
      <c r="E20" s="145">
        <v>1132</v>
      </c>
      <c r="F20" s="158">
        <v>1042</v>
      </c>
      <c r="G20" s="186">
        <v>2174</v>
      </c>
      <c r="H20" s="149">
        <v>1347</v>
      </c>
      <c r="I20" s="158">
        <v>1270</v>
      </c>
      <c r="J20" s="172">
        <v>2617</v>
      </c>
      <c r="K20" s="145">
        <v>1707</v>
      </c>
      <c r="L20" s="158">
        <v>1521</v>
      </c>
      <c r="M20" s="168">
        <v>3228</v>
      </c>
      <c r="N20" s="149">
        <v>1964</v>
      </c>
      <c r="O20" s="158">
        <v>1936</v>
      </c>
      <c r="P20" s="172">
        <v>3900</v>
      </c>
      <c r="Q20" s="145">
        <v>1589</v>
      </c>
      <c r="R20" s="158">
        <v>1653</v>
      </c>
      <c r="S20" s="168">
        <v>3242</v>
      </c>
      <c r="T20" s="2"/>
      <c r="U20" s="211" t="s">
        <v>136</v>
      </c>
      <c r="V20" s="221">
        <v>1621</v>
      </c>
      <c r="W20" s="232">
        <v>837</v>
      </c>
      <c r="X20" s="238">
        <v>784</v>
      </c>
      <c r="AA20" s="246">
        <f>U5+X5+AA5</f>
        <v>2593</v>
      </c>
      <c r="AB20" s="249">
        <f>V5+Y5+AB5</f>
        <v>2436</v>
      </c>
      <c r="AC20" s="251">
        <f>AA20+AB20</f>
        <v>5029</v>
      </c>
      <c r="AD20" s="252">
        <f>IF(AA20=0,"",ROUND(AC20/AL14*100,2))</f>
        <v>10.91</v>
      </c>
      <c r="AE20" s="246">
        <f>AD5+AG5+AJ5+U8+X8+AA8+AD8+AG8+AJ8+U11</f>
        <v>13889</v>
      </c>
      <c r="AF20" s="253">
        <f>AE5+AH5+AK5+V8+Y8+AB8+AE8+AH8+AK8+V11</f>
        <v>12959</v>
      </c>
      <c r="AG20" s="254">
        <f>AE20+AF20</f>
        <v>26848</v>
      </c>
      <c r="AH20" s="255">
        <f>IF(AE20=0,"",ROUND(AG20/AL14*100,2))</f>
        <v>58.22</v>
      </c>
      <c r="AI20" s="256">
        <f>X11+AA11+AD11+AG11+AJ11+U14+X14+AA14+AD14+AG14</f>
        <v>6151</v>
      </c>
      <c r="AJ20" s="257">
        <f>Y11+AB11+AE11+AH11+AK11+V14+Y14+AB14+AE14+AH14</f>
        <v>8087</v>
      </c>
      <c r="AK20" s="254">
        <f>AI20+AJ20</f>
        <v>14238</v>
      </c>
      <c r="AL20" s="255">
        <f>IF(AI20=0,"",ROUND(AK20/AL14*100,2))</f>
        <v>30.87</v>
      </c>
    </row>
    <row r="21" spans="1:38" ht="12" customHeight="1">
      <c r="A21" s="139" t="str">
        <f>A6</f>
        <v>5月</v>
      </c>
      <c r="B21" s="150">
        <v>1224</v>
      </c>
      <c r="C21" s="159">
        <v>1019</v>
      </c>
      <c r="D21" s="173">
        <v>2243</v>
      </c>
      <c r="E21" s="146">
        <v>1134</v>
      </c>
      <c r="F21" s="159">
        <v>1053</v>
      </c>
      <c r="G21" s="187">
        <v>2187</v>
      </c>
      <c r="H21" s="150">
        <v>1338</v>
      </c>
      <c r="I21" s="159">
        <v>1267</v>
      </c>
      <c r="J21" s="173">
        <v>2605</v>
      </c>
      <c r="K21" s="146">
        <v>1689</v>
      </c>
      <c r="L21" s="159">
        <v>1516</v>
      </c>
      <c r="M21" s="169">
        <v>3205</v>
      </c>
      <c r="N21" s="150">
        <v>1965</v>
      </c>
      <c r="O21" s="159">
        <v>1929</v>
      </c>
      <c r="P21" s="173">
        <v>3894</v>
      </c>
      <c r="Q21" s="146">
        <v>1606</v>
      </c>
      <c r="R21" s="159">
        <v>1655</v>
      </c>
      <c r="S21" s="169">
        <v>3261</v>
      </c>
      <c r="T21" s="2"/>
      <c r="U21" s="211" t="s">
        <v>135</v>
      </c>
      <c r="V21" s="221">
        <v>1968</v>
      </c>
      <c r="W21" s="232">
        <v>1005</v>
      </c>
      <c r="X21" s="238">
        <v>963</v>
      </c>
    </row>
    <row r="22" spans="1:38" ht="12" customHeight="1">
      <c r="A22" s="139" t="s">
        <v>35</v>
      </c>
      <c r="B22" s="150">
        <v>1221</v>
      </c>
      <c r="C22" s="159">
        <v>1013</v>
      </c>
      <c r="D22" s="173">
        <v>2234</v>
      </c>
      <c r="E22" s="146">
        <v>1138</v>
      </c>
      <c r="F22" s="159">
        <v>1047</v>
      </c>
      <c r="G22" s="187">
        <v>2185</v>
      </c>
      <c r="H22" s="150">
        <v>1334</v>
      </c>
      <c r="I22" s="159">
        <v>1269</v>
      </c>
      <c r="J22" s="173">
        <v>2603</v>
      </c>
      <c r="K22" s="146">
        <v>1682</v>
      </c>
      <c r="L22" s="159">
        <v>1513</v>
      </c>
      <c r="M22" s="169">
        <v>3195</v>
      </c>
      <c r="N22" s="150">
        <v>1965</v>
      </c>
      <c r="O22" s="159">
        <v>1920</v>
      </c>
      <c r="P22" s="173">
        <v>3885</v>
      </c>
      <c r="Q22" s="146">
        <v>1620</v>
      </c>
      <c r="R22" s="159">
        <v>1671</v>
      </c>
      <c r="S22" s="169">
        <v>3291</v>
      </c>
      <c r="T22" s="2"/>
      <c r="U22" s="211" t="s">
        <v>134</v>
      </c>
      <c r="V22" s="221">
        <v>2205</v>
      </c>
      <c r="W22" s="232">
        <v>1124</v>
      </c>
      <c r="X22" s="238">
        <v>1081</v>
      </c>
    </row>
    <row r="23" spans="1:38" ht="12" customHeight="1">
      <c r="A23" s="139" t="s">
        <v>38</v>
      </c>
      <c r="B23" s="150">
        <v>1226</v>
      </c>
      <c r="C23" s="159">
        <v>1021</v>
      </c>
      <c r="D23" s="173">
        <v>2247</v>
      </c>
      <c r="E23" s="146">
        <v>1132</v>
      </c>
      <c r="F23" s="159">
        <v>1036</v>
      </c>
      <c r="G23" s="187">
        <v>2168</v>
      </c>
      <c r="H23" s="150">
        <v>1338</v>
      </c>
      <c r="I23" s="159">
        <v>1274</v>
      </c>
      <c r="J23" s="173">
        <v>2612</v>
      </c>
      <c r="K23" s="146">
        <v>1665</v>
      </c>
      <c r="L23" s="159">
        <v>1511</v>
      </c>
      <c r="M23" s="169">
        <v>3176</v>
      </c>
      <c r="N23" s="150">
        <v>1960</v>
      </c>
      <c r="O23" s="159">
        <v>1902</v>
      </c>
      <c r="P23" s="173">
        <v>3862</v>
      </c>
      <c r="Q23" s="146">
        <v>1630</v>
      </c>
      <c r="R23" s="159">
        <v>1701</v>
      </c>
      <c r="S23" s="169">
        <v>3331</v>
      </c>
      <c r="T23" s="2"/>
      <c r="U23" s="211" t="s">
        <v>12</v>
      </c>
      <c r="V23" s="221">
        <v>2299</v>
      </c>
      <c r="W23" s="232">
        <v>1265</v>
      </c>
      <c r="X23" s="238">
        <v>1034</v>
      </c>
    </row>
    <row r="24" spans="1:38" ht="12" customHeight="1">
      <c r="A24" s="139" t="s">
        <v>40</v>
      </c>
      <c r="B24" s="150">
        <v>1237</v>
      </c>
      <c r="C24" s="159">
        <v>1037</v>
      </c>
      <c r="D24" s="173">
        <v>2274</v>
      </c>
      <c r="E24" s="146">
        <v>1131</v>
      </c>
      <c r="F24" s="159">
        <v>1030</v>
      </c>
      <c r="G24" s="187">
        <v>2161</v>
      </c>
      <c r="H24" s="150">
        <v>1333</v>
      </c>
      <c r="I24" s="159">
        <v>1260</v>
      </c>
      <c r="J24" s="173">
        <v>2593</v>
      </c>
      <c r="K24" s="146">
        <v>1650</v>
      </c>
      <c r="L24" s="159">
        <v>1510</v>
      </c>
      <c r="M24" s="169">
        <v>3160</v>
      </c>
      <c r="N24" s="150">
        <v>1962</v>
      </c>
      <c r="O24" s="159">
        <v>1903</v>
      </c>
      <c r="P24" s="173">
        <v>3865</v>
      </c>
      <c r="Q24" s="146">
        <v>1641</v>
      </c>
      <c r="R24" s="159">
        <v>1707</v>
      </c>
      <c r="S24" s="169">
        <v>3348</v>
      </c>
      <c r="T24" s="2"/>
      <c r="U24" s="211" t="s">
        <v>97</v>
      </c>
      <c r="V24" s="221">
        <v>2242</v>
      </c>
      <c r="W24" s="232">
        <v>1196</v>
      </c>
      <c r="X24" s="238">
        <v>1046</v>
      </c>
    </row>
    <row r="25" spans="1:38" ht="12" customHeight="1">
      <c r="A25" s="139" t="s">
        <v>18</v>
      </c>
      <c r="B25" s="150"/>
      <c r="C25" s="159"/>
      <c r="D25" s="173"/>
      <c r="E25" s="146"/>
      <c r="F25" s="159"/>
      <c r="G25" s="187"/>
      <c r="H25" s="150"/>
      <c r="I25" s="159"/>
      <c r="J25" s="173"/>
      <c r="K25" s="146"/>
      <c r="L25" s="159"/>
      <c r="M25" s="169"/>
      <c r="N25" s="150"/>
      <c r="O25" s="159"/>
      <c r="P25" s="173"/>
      <c r="Q25" s="146"/>
      <c r="R25" s="159"/>
      <c r="S25" s="169"/>
      <c r="T25" s="2"/>
      <c r="U25" s="211" t="s">
        <v>133</v>
      </c>
      <c r="V25" s="221">
        <v>2274</v>
      </c>
      <c r="W25" s="232">
        <v>1237</v>
      </c>
      <c r="X25" s="238">
        <v>1037</v>
      </c>
    </row>
    <row r="26" spans="1:38" ht="12" customHeight="1">
      <c r="A26" s="139" t="s">
        <v>43</v>
      </c>
      <c r="B26" s="150"/>
      <c r="C26" s="159"/>
      <c r="D26" s="173"/>
      <c r="E26" s="146"/>
      <c r="F26" s="159"/>
      <c r="G26" s="187"/>
      <c r="H26" s="150"/>
      <c r="I26" s="159"/>
      <c r="J26" s="173"/>
      <c r="K26" s="146"/>
      <c r="L26" s="159"/>
      <c r="M26" s="169"/>
      <c r="N26" s="150"/>
      <c r="O26" s="159"/>
      <c r="P26" s="173"/>
      <c r="Q26" s="146"/>
      <c r="R26" s="159"/>
      <c r="S26" s="169"/>
      <c r="T26" s="2"/>
      <c r="U26" s="211" t="s">
        <v>132</v>
      </c>
      <c r="V26" s="221">
        <v>2161</v>
      </c>
      <c r="W26" s="232">
        <v>1131</v>
      </c>
      <c r="X26" s="238">
        <v>1030</v>
      </c>
    </row>
    <row r="27" spans="1:38" ht="12" customHeight="1">
      <c r="A27" s="139" t="s">
        <v>46</v>
      </c>
      <c r="B27" s="150"/>
      <c r="C27" s="159"/>
      <c r="D27" s="173"/>
      <c r="E27" s="146"/>
      <c r="F27" s="159"/>
      <c r="G27" s="187"/>
      <c r="H27" s="150"/>
      <c r="I27" s="159"/>
      <c r="J27" s="173"/>
      <c r="K27" s="146"/>
      <c r="L27" s="159"/>
      <c r="M27" s="169"/>
      <c r="N27" s="150"/>
      <c r="O27" s="159"/>
      <c r="P27" s="173"/>
      <c r="Q27" s="146"/>
      <c r="R27" s="159"/>
      <c r="S27" s="169"/>
      <c r="T27" s="2"/>
      <c r="U27" s="211" t="s">
        <v>131</v>
      </c>
      <c r="V27" s="221">
        <v>2593</v>
      </c>
      <c r="W27" s="232">
        <v>1333</v>
      </c>
      <c r="X27" s="238">
        <v>1260</v>
      </c>
    </row>
    <row r="28" spans="1:38" ht="12" customHeight="1">
      <c r="A28" s="139" t="s">
        <v>47</v>
      </c>
      <c r="B28" s="150"/>
      <c r="C28" s="159"/>
      <c r="D28" s="173"/>
      <c r="E28" s="146"/>
      <c r="F28" s="159"/>
      <c r="G28" s="187"/>
      <c r="H28" s="150"/>
      <c r="I28" s="159"/>
      <c r="J28" s="173"/>
      <c r="K28" s="146"/>
      <c r="L28" s="159"/>
      <c r="M28" s="169"/>
      <c r="N28" s="150"/>
      <c r="O28" s="159"/>
      <c r="P28" s="173"/>
      <c r="Q28" s="146"/>
      <c r="R28" s="159"/>
      <c r="S28" s="169"/>
      <c r="T28" s="2"/>
      <c r="U28" s="211" t="s">
        <v>101</v>
      </c>
      <c r="V28" s="221">
        <v>3160</v>
      </c>
      <c r="W28" s="232">
        <v>1650</v>
      </c>
      <c r="X28" s="238">
        <v>1510</v>
      </c>
    </row>
    <row r="29" spans="1:38" ht="12" customHeight="1">
      <c r="A29" s="139" t="str">
        <f>A14</f>
        <v>令和9年1月</v>
      </c>
      <c r="B29" s="150"/>
      <c r="C29" s="159"/>
      <c r="D29" s="173"/>
      <c r="E29" s="146"/>
      <c r="F29" s="159"/>
      <c r="G29" s="187"/>
      <c r="H29" s="150"/>
      <c r="I29" s="159"/>
      <c r="J29" s="173"/>
      <c r="K29" s="146"/>
      <c r="L29" s="159"/>
      <c r="M29" s="169"/>
      <c r="N29" s="150"/>
      <c r="O29" s="159"/>
      <c r="P29" s="173"/>
      <c r="Q29" s="146"/>
      <c r="R29" s="159"/>
      <c r="S29" s="169"/>
      <c r="T29" s="2"/>
      <c r="U29" s="211" t="s">
        <v>117</v>
      </c>
      <c r="V29" s="221">
        <v>3865</v>
      </c>
      <c r="W29" s="232">
        <v>1962</v>
      </c>
      <c r="X29" s="238">
        <v>1903</v>
      </c>
    </row>
    <row r="30" spans="1:38" ht="12" customHeight="1">
      <c r="A30" s="139" t="s">
        <v>51</v>
      </c>
      <c r="B30" s="150"/>
      <c r="C30" s="159"/>
      <c r="D30" s="173"/>
      <c r="E30" s="146"/>
      <c r="F30" s="159"/>
      <c r="G30" s="187"/>
      <c r="H30" s="150"/>
      <c r="I30" s="159"/>
      <c r="J30" s="173"/>
      <c r="K30" s="146"/>
      <c r="L30" s="159"/>
      <c r="M30" s="169"/>
      <c r="N30" s="150"/>
      <c r="O30" s="159"/>
      <c r="P30" s="173"/>
      <c r="Q30" s="146"/>
      <c r="R30" s="159"/>
      <c r="S30" s="169"/>
      <c r="T30" s="2"/>
      <c r="U30" s="211" t="s">
        <v>130</v>
      </c>
      <c r="V30" s="221">
        <v>3348</v>
      </c>
      <c r="W30" s="232">
        <v>1641</v>
      </c>
      <c r="X30" s="238">
        <v>1707</v>
      </c>
    </row>
    <row r="31" spans="1:38" ht="12" customHeight="1">
      <c r="A31" s="140" t="s">
        <v>39</v>
      </c>
      <c r="B31" s="151"/>
      <c r="C31" s="160"/>
      <c r="D31" s="174"/>
      <c r="E31" s="147"/>
      <c r="F31" s="160"/>
      <c r="G31" s="188"/>
      <c r="H31" s="151"/>
      <c r="I31" s="160"/>
      <c r="J31" s="174"/>
      <c r="K31" s="147"/>
      <c r="L31" s="160"/>
      <c r="M31" s="170"/>
      <c r="N31" s="151"/>
      <c r="O31" s="160"/>
      <c r="P31" s="174"/>
      <c r="Q31" s="147"/>
      <c r="R31" s="160"/>
      <c r="S31" s="170"/>
      <c r="T31" s="2"/>
      <c r="U31" s="211" t="s">
        <v>109</v>
      </c>
      <c r="V31" s="221">
        <v>2701</v>
      </c>
      <c r="W31" s="232">
        <v>1350</v>
      </c>
      <c r="X31" s="238">
        <v>1351</v>
      </c>
    </row>
    <row r="32" spans="1:38" ht="12" customHeight="1"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2"/>
      <c r="U32" s="211" t="s">
        <v>129</v>
      </c>
      <c r="V32" s="221">
        <v>2641</v>
      </c>
      <c r="W32" s="232">
        <v>1251</v>
      </c>
      <c r="X32" s="238">
        <v>1390</v>
      </c>
    </row>
    <row r="33" spans="1:24" ht="12" customHeight="1">
      <c r="A33" s="136" t="s">
        <v>14</v>
      </c>
      <c r="B33" s="144" t="s">
        <v>0</v>
      </c>
      <c r="C33" s="157"/>
      <c r="D33" s="166"/>
      <c r="E33" s="178" t="s">
        <v>26</v>
      </c>
      <c r="F33" s="184"/>
      <c r="G33" s="185"/>
      <c r="H33" s="178" t="s">
        <v>64</v>
      </c>
      <c r="I33" s="184"/>
      <c r="J33" s="185"/>
      <c r="K33" s="178" t="s">
        <v>27</v>
      </c>
      <c r="L33" s="184"/>
      <c r="M33" s="185"/>
      <c r="N33" s="178" t="s">
        <v>17</v>
      </c>
      <c r="O33" s="184"/>
      <c r="P33" s="185"/>
      <c r="Q33" s="178" t="s">
        <v>65</v>
      </c>
      <c r="R33" s="184"/>
      <c r="S33" s="185"/>
      <c r="T33" s="2"/>
      <c r="U33" s="211" t="s">
        <v>128</v>
      </c>
      <c r="V33" s="221">
        <v>2972</v>
      </c>
      <c r="W33" s="232">
        <v>1371</v>
      </c>
      <c r="X33" s="238">
        <v>1601</v>
      </c>
    </row>
    <row r="34" spans="1:24" ht="12" customHeight="1">
      <c r="A34" s="137"/>
      <c r="B34" s="68" t="s">
        <v>19</v>
      </c>
      <c r="C34" s="74" t="s">
        <v>22</v>
      </c>
      <c r="D34" s="167" t="s">
        <v>57</v>
      </c>
      <c r="E34" s="68" t="s">
        <v>19</v>
      </c>
      <c r="F34" s="74" t="s">
        <v>22</v>
      </c>
      <c r="G34" s="167" t="s">
        <v>57</v>
      </c>
      <c r="H34" s="101" t="s">
        <v>19</v>
      </c>
      <c r="I34" s="74" t="s">
        <v>22</v>
      </c>
      <c r="J34" s="171" t="s">
        <v>57</v>
      </c>
      <c r="K34" s="68" t="s">
        <v>19</v>
      </c>
      <c r="L34" s="74" t="s">
        <v>22</v>
      </c>
      <c r="M34" s="167" t="s">
        <v>57</v>
      </c>
      <c r="N34" s="68" t="s">
        <v>19</v>
      </c>
      <c r="O34" s="74" t="s">
        <v>22</v>
      </c>
      <c r="P34" s="167" t="s">
        <v>57</v>
      </c>
      <c r="Q34" s="68" t="s">
        <v>19</v>
      </c>
      <c r="R34" s="74" t="s">
        <v>22</v>
      </c>
      <c r="S34" s="167" t="s">
        <v>57</v>
      </c>
      <c r="T34" s="2"/>
      <c r="U34" s="211" t="s">
        <v>127</v>
      </c>
      <c r="V34" s="221">
        <v>3768</v>
      </c>
      <c r="W34" s="232">
        <v>1811</v>
      </c>
      <c r="X34" s="238">
        <v>1957</v>
      </c>
    </row>
    <row r="35" spans="1:24" ht="12" customHeight="1">
      <c r="A35" s="138" t="str">
        <f>A20</f>
        <v>令和8年4月</v>
      </c>
      <c r="B35" s="145">
        <v>1369</v>
      </c>
      <c r="C35" s="158">
        <v>1357</v>
      </c>
      <c r="D35" s="168">
        <v>2726</v>
      </c>
      <c r="E35" s="149">
        <v>1255</v>
      </c>
      <c r="F35" s="158">
        <v>1404</v>
      </c>
      <c r="G35" s="168">
        <v>2659</v>
      </c>
      <c r="H35" s="149">
        <v>1394</v>
      </c>
      <c r="I35" s="158">
        <v>1611</v>
      </c>
      <c r="J35" s="172">
        <v>3005</v>
      </c>
      <c r="K35" s="145">
        <v>1798</v>
      </c>
      <c r="L35" s="158">
        <v>1931</v>
      </c>
      <c r="M35" s="168">
        <v>3729</v>
      </c>
      <c r="N35" s="145">
        <v>856</v>
      </c>
      <c r="O35" s="158">
        <v>1224</v>
      </c>
      <c r="P35" s="168">
        <v>2080</v>
      </c>
      <c r="Q35" s="149">
        <v>544</v>
      </c>
      <c r="R35" s="158">
        <v>918</v>
      </c>
      <c r="S35" s="168">
        <v>1462</v>
      </c>
      <c r="T35" s="2"/>
      <c r="U35" s="211" t="s">
        <v>126</v>
      </c>
      <c r="V35" s="221">
        <v>2083</v>
      </c>
      <c r="W35" s="232">
        <v>872</v>
      </c>
      <c r="X35" s="238">
        <v>1211</v>
      </c>
    </row>
    <row r="36" spans="1:24" ht="12" customHeight="1">
      <c r="A36" s="139" t="str">
        <f>A6</f>
        <v>5月</v>
      </c>
      <c r="B36" s="146">
        <v>1366</v>
      </c>
      <c r="C36" s="159">
        <v>1372</v>
      </c>
      <c r="D36" s="169">
        <v>2738</v>
      </c>
      <c r="E36" s="150">
        <v>1257</v>
      </c>
      <c r="F36" s="159">
        <v>1391</v>
      </c>
      <c r="G36" s="169">
        <v>2648</v>
      </c>
      <c r="H36" s="150">
        <v>1384</v>
      </c>
      <c r="I36" s="159">
        <v>1616</v>
      </c>
      <c r="J36" s="173">
        <v>3000</v>
      </c>
      <c r="K36" s="146">
        <v>1801</v>
      </c>
      <c r="L36" s="159">
        <v>1942</v>
      </c>
      <c r="M36" s="169">
        <v>3743</v>
      </c>
      <c r="N36" s="146">
        <v>860</v>
      </c>
      <c r="O36" s="159">
        <v>1210</v>
      </c>
      <c r="P36" s="169">
        <v>2070</v>
      </c>
      <c r="Q36" s="150">
        <v>547</v>
      </c>
      <c r="R36" s="159">
        <v>925</v>
      </c>
      <c r="S36" s="169">
        <v>1472</v>
      </c>
      <c r="T36" s="2"/>
      <c r="U36" s="212" t="s">
        <v>125</v>
      </c>
      <c r="V36" s="221">
        <v>1485</v>
      </c>
      <c r="W36" s="232">
        <v>547</v>
      </c>
      <c r="X36" s="238">
        <v>938</v>
      </c>
    </row>
    <row r="37" spans="1:24" ht="12" customHeight="1">
      <c r="A37" s="139" t="s">
        <v>35</v>
      </c>
      <c r="B37" s="146">
        <v>1362</v>
      </c>
      <c r="C37" s="159">
        <v>1368</v>
      </c>
      <c r="D37" s="169">
        <v>2730</v>
      </c>
      <c r="E37" s="150">
        <v>1250</v>
      </c>
      <c r="F37" s="159">
        <v>1389</v>
      </c>
      <c r="G37" s="169">
        <v>2639</v>
      </c>
      <c r="H37" s="150">
        <v>1377</v>
      </c>
      <c r="I37" s="159">
        <v>1606</v>
      </c>
      <c r="J37" s="173">
        <v>2983</v>
      </c>
      <c r="K37" s="146">
        <v>1813</v>
      </c>
      <c r="L37" s="159">
        <v>1950</v>
      </c>
      <c r="M37" s="169">
        <v>3763</v>
      </c>
      <c r="N37" s="146">
        <v>860</v>
      </c>
      <c r="O37" s="159">
        <v>1203</v>
      </c>
      <c r="P37" s="169">
        <v>2063</v>
      </c>
      <c r="Q37" s="150">
        <v>552</v>
      </c>
      <c r="R37" s="159">
        <v>934</v>
      </c>
      <c r="S37" s="169">
        <v>1486</v>
      </c>
      <c r="T37" s="2"/>
      <c r="U37" s="211" t="s">
        <v>124</v>
      </c>
      <c r="V37" s="221">
        <v>927</v>
      </c>
      <c r="W37" s="232">
        <v>243</v>
      </c>
      <c r="X37" s="238">
        <v>684</v>
      </c>
    </row>
    <row r="38" spans="1:24" ht="12" customHeight="1">
      <c r="A38" s="139" t="s">
        <v>38</v>
      </c>
      <c r="B38" s="146">
        <v>1360</v>
      </c>
      <c r="C38" s="159">
        <v>1352</v>
      </c>
      <c r="D38" s="169">
        <v>2712</v>
      </c>
      <c r="E38" s="150">
        <v>1250</v>
      </c>
      <c r="F38" s="159">
        <v>1388</v>
      </c>
      <c r="G38" s="169">
        <v>2638</v>
      </c>
      <c r="H38" s="150">
        <v>1373</v>
      </c>
      <c r="I38" s="159">
        <v>1606</v>
      </c>
      <c r="J38" s="173">
        <v>2979</v>
      </c>
      <c r="K38" s="146">
        <v>1808</v>
      </c>
      <c r="L38" s="159">
        <v>1951</v>
      </c>
      <c r="M38" s="169">
        <v>3759</v>
      </c>
      <c r="N38" s="146">
        <v>867</v>
      </c>
      <c r="O38" s="159">
        <v>1215</v>
      </c>
      <c r="P38" s="169">
        <v>2082</v>
      </c>
      <c r="Q38" s="150">
        <v>549</v>
      </c>
      <c r="R38" s="159">
        <v>931</v>
      </c>
      <c r="S38" s="169">
        <v>1480</v>
      </c>
      <c r="T38" s="2"/>
      <c r="U38" s="211" t="s">
        <v>123</v>
      </c>
      <c r="V38" s="221">
        <v>314</v>
      </c>
      <c r="W38" s="232">
        <v>53</v>
      </c>
      <c r="X38" s="238">
        <v>261</v>
      </c>
    </row>
    <row r="39" spans="1:24" ht="12" customHeight="1">
      <c r="A39" s="139" t="s">
        <v>40</v>
      </c>
      <c r="B39" s="146">
        <v>1350</v>
      </c>
      <c r="C39" s="159">
        <v>1351</v>
      </c>
      <c r="D39" s="169">
        <v>2701</v>
      </c>
      <c r="E39" s="150">
        <v>1251</v>
      </c>
      <c r="F39" s="159">
        <v>1390</v>
      </c>
      <c r="G39" s="169">
        <v>2641</v>
      </c>
      <c r="H39" s="150">
        <v>1371</v>
      </c>
      <c r="I39" s="159">
        <v>1601</v>
      </c>
      <c r="J39" s="173">
        <v>2972</v>
      </c>
      <c r="K39" s="146">
        <v>1811</v>
      </c>
      <c r="L39" s="159">
        <v>1957</v>
      </c>
      <c r="M39" s="169">
        <v>3768</v>
      </c>
      <c r="N39" s="146">
        <v>872</v>
      </c>
      <c r="O39" s="159">
        <v>1211</v>
      </c>
      <c r="P39" s="169">
        <v>2083</v>
      </c>
      <c r="Q39" s="150">
        <v>547</v>
      </c>
      <c r="R39" s="159">
        <v>938</v>
      </c>
      <c r="S39" s="169">
        <v>1485</v>
      </c>
      <c r="T39" s="2"/>
      <c r="U39" s="211" t="s">
        <v>122</v>
      </c>
      <c r="V39" s="221">
        <v>44</v>
      </c>
      <c r="W39" s="232">
        <v>3</v>
      </c>
      <c r="X39" s="238">
        <v>41</v>
      </c>
    </row>
    <row r="40" spans="1:24" ht="12" customHeight="1">
      <c r="A40" s="139" t="s">
        <v>18</v>
      </c>
      <c r="B40" s="146"/>
      <c r="C40" s="159"/>
      <c r="D40" s="169"/>
      <c r="E40" s="150"/>
      <c r="F40" s="159"/>
      <c r="G40" s="169"/>
      <c r="H40" s="150"/>
      <c r="I40" s="159"/>
      <c r="J40" s="173"/>
      <c r="K40" s="146"/>
      <c r="L40" s="159"/>
      <c r="M40" s="169"/>
      <c r="N40" s="146"/>
      <c r="O40" s="159"/>
      <c r="P40" s="169"/>
      <c r="Q40" s="150"/>
      <c r="R40" s="159"/>
      <c r="S40" s="169"/>
      <c r="T40" s="2"/>
      <c r="U40" s="211" t="s">
        <v>121</v>
      </c>
      <c r="V40" s="221">
        <v>4</v>
      </c>
      <c r="W40" s="232">
        <v>0</v>
      </c>
      <c r="X40" s="238">
        <v>4</v>
      </c>
    </row>
    <row r="41" spans="1:24" ht="12" customHeight="1">
      <c r="A41" s="139" t="s">
        <v>43</v>
      </c>
      <c r="B41" s="146"/>
      <c r="C41" s="159"/>
      <c r="D41" s="169"/>
      <c r="E41" s="150"/>
      <c r="F41" s="159"/>
      <c r="G41" s="169"/>
      <c r="H41" s="150"/>
      <c r="I41" s="159"/>
      <c r="J41" s="173"/>
      <c r="K41" s="146"/>
      <c r="L41" s="159"/>
      <c r="M41" s="169"/>
      <c r="N41" s="146"/>
      <c r="O41" s="159"/>
      <c r="P41" s="169"/>
      <c r="Q41" s="150"/>
      <c r="R41" s="159"/>
      <c r="S41" s="169"/>
      <c r="T41" s="2"/>
      <c r="U41" s="213" t="s">
        <v>120</v>
      </c>
      <c r="V41" s="221">
        <v>0</v>
      </c>
      <c r="W41" s="233">
        <v>0</v>
      </c>
      <c r="X41" s="239">
        <v>0</v>
      </c>
    </row>
    <row r="42" spans="1:24" ht="12" customHeight="1">
      <c r="A42" s="139" t="s">
        <v>46</v>
      </c>
      <c r="B42" s="146"/>
      <c r="C42" s="159"/>
      <c r="D42" s="169"/>
      <c r="E42" s="150"/>
      <c r="F42" s="159"/>
      <c r="G42" s="169"/>
      <c r="H42" s="150"/>
      <c r="I42" s="159"/>
      <c r="J42" s="173"/>
      <c r="K42" s="146"/>
      <c r="L42" s="159"/>
      <c r="M42" s="169"/>
      <c r="N42" s="146"/>
      <c r="O42" s="159"/>
      <c r="P42" s="169"/>
      <c r="Q42" s="150"/>
      <c r="R42" s="159"/>
      <c r="S42" s="169"/>
      <c r="T42" s="2"/>
      <c r="U42" s="214" t="s">
        <v>37</v>
      </c>
      <c r="V42" s="222">
        <v>46115</v>
      </c>
      <c r="W42" s="234">
        <v>22633</v>
      </c>
      <c r="X42" s="240">
        <v>23482</v>
      </c>
    </row>
    <row r="43" spans="1:24" ht="12" customHeight="1">
      <c r="A43" s="139" t="s">
        <v>47</v>
      </c>
      <c r="B43" s="146"/>
      <c r="C43" s="159"/>
      <c r="D43" s="169"/>
      <c r="E43" s="150"/>
      <c r="F43" s="159"/>
      <c r="G43" s="169"/>
      <c r="H43" s="150"/>
      <c r="I43" s="159"/>
      <c r="J43" s="173"/>
      <c r="K43" s="146"/>
      <c r="L43" s="159"/>
      <c r="M43" s="169"/>
      <c r="N43" s="146"/>
      <c r="O43" s="159"/>
      <c r="P43" s="169"/>
      <c r="Q43" s="150"/>
      <c r="R43" s="159"/>
      <c r="S43" s="169"/>
      <c r="T43" s="2"/>
    </row>
    <row r="44" spans="1:24" ht="12" customHeight="1">
      <c r="A44" s="139" t="str">
        <f>A29</f>
        <v>令和9年1月</v>
      </c>
      <c r="B44" s="146"/>
      <c r="C44" s="159"/>
      <c r="D44" s="169"/>
      <c r="E44" s="150"/>
      <c r="F44" s="159"/>
      <c r="G44" s="169"/>
      <c r="H44" s="150"/>
      <c r="I44" s="159"/>
      <c r="J44" s="173"/>
      <c r="K44" s="146"/>
      <c r="L44" s="159"/>
      <c r="M44" s="169"/>
      <c r="N44" s="146"/>
      <c r="O44" s="159"/>
      <c r="P44" s="169"/>
      <c r="Q44" s="150"/>
      <c r="R44" s="159"/>
      <c r="S44" s="169"/>
      <c r="T44" s="2"/>
    </row>
    <row r="45" spans="1:24" ht="12" customHeight="1">
      <c r="A45" s="139" t="s">
        <v>51</v>
      </c>
      <c r="B45" s="146"/>
      <c r="C45" s="159"/>
      <c r="D45" s="169"/>
      <c r="E45" s="150"/>
      <c r="F45" s="159"/>
      <c r="G45" s="169"/>
      <c r="H45" s="150"/>
      <c r="I45" s="159"/>
      <c r="J45" s="173"/>
      <c r="K45" s="146"/>
      <c r="L45" s="159"/>
      <c r="M45" s="169"/>
      <c r="N45" s="146"/>
      <c r="O45" s="159"/>
      <c r="P45" s="169"/>
      <c r="Q45" s="150"/>
      <c r="R45" s="159"/>
      <c r="S45" s="169"/>
      <c r="T45" s="2"/>
    </row>
    <row r="46" spans="1:24" ht="12" customHeight="1">
      <c r="A46" s="140" t="s">
        <v>39</v>
      </c>
      <c r="B46" s="147"/>
      <c r="C46" s="160"/>
      <c r="D46" s="170"/>
      <c r="E46" s="151"/>
      <c r="F46" s="160"/>
      <c r="G46" s="170"/>
      <c r="H46" s="151"/>
      <c r="I46" s="160"/>
      <c r="J46" s="174"/>
      <c r="K46" s="147"/>
      <c r="L46" s="160"/>
      <c r="M46" s="170"/>
      <c r="N46" s="147"/>
      <c r="O46" s="160"/>
      <c r="P46" s="170"/>
      <c r="Q46" s="151"/>
      <c r="R46" s="160"/>
      <c r="S46" s="170"/>
      <c r="T46" s="2"/>
    </row>
    <row r="47" spans="1:24" ht="12" customHeight="1"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2"/>
    </row>
    <row r="48" spans="1:24" ht="12" customHeight="1">
      <c r="A48" s="136" t="s">
        <v>14</v>
      </c>
      <c r="B48" s="144" t="s">
        <v>6</v>
      </c>
      <c r="C48" s="157"/>
      <c r="D48" s="166"/>
      <c r="E48" s="178" t="s">
        <v>67</v>
      </c>
      <c r="F48" s="184"/>
      <c r="G48" s="185"/>
      <c r="H48" s="178" t="s">
        <v>68</v>
      </c>
      <c r="I48" s="184"/>
      <c r="J48" s="185"/>
      <c r="K48" s="178" t="s">
        <v>49</v>
      </c>
      <c r="L48" s="184"/>
      <c r="M48" s="185"/>
      <c r="N48" s="178" t="s">
        <v>52</v>
      </c>
      <c r="O48" s="184"/>
      <c r="P48" s="185"/>
      <c r="Q48" s="178" t="s">
        <v>62</v>
      </c>
      <c r="R48" s="184"/>
      <c r="S48" s="185"/>
    </row>
    <row r="49" spans="1:20" ht="12" customHeight="1">
      <c r="A49" s="137"/>
      <c r="B49" s="68" t="s">
        <v>19</v>
      </c>
      <c r="C49" s="74" t="s">
        <v>22</v>
      </c>
      <c r="D49" s="167" t="s">
        <v>57</v>
      </c>
      <c r="E49" s="68" t="s">
        <v>19</v>
      </c>
      <c r="F49" s="74" t="s">
        <v>22</v>
      </c>
      <c r="G49" s="167" t="s">
        <v>57</v>
      </c>
      <c r="H49" s="101" t="s">
        <v>19</v>
      </c>
      <c r="I49" s="74" t="s">
        <v>22</v>
      </c>
      <c r="J49" s="171" t="s">
        <v>57</v>
      </c>
      <c r="K49" s="68" t="s">
        <v>19</v>
      </c>
      <c r="L49" s="74" t="s">
        <v>22</v>
      </c>
      <c r="M49" s="167" t="s">
        <v>57</v>
      </c>
      <c r="N49" s="101" t="s">
        <v>19</v>
      </c>
      <c r="O49" s="74" t="s">
        <v>22</v>
      </c>
      <c r="P49" s="171" t="s">
        <v>57</v>
      </c>
      <c r="Q49" s="68" t="s">
        <v>19</v>
      </c>
      <c r="R49" s="74" t="s">
        <v>22</v>
      </c>
      <c r="S49" s="167" t="s">
        <v>57</v>
      </c>
    </row>
    <row r="50" spans="1:20" ht="12" customHeight="1">
      <c r="A50" s="138" t="str">
        <f>A35</f>
        <v>令和8年4月</v>
      </c>
      <c r="B50" s="145">
        <v>238</v>
      </c>
      <c r="C50" s="158">
        <v>689</v>
      </c>
      <c r="D50" s="168">
        <v>927</v>
      </c>
      <c r="E50" s="149">
        <v>54</v>
      </c>
      <c r="F50" s="158">
        <v>254</v>
      </c>
      <c r="G50" s="168">
        <v>308</v>
      </c>
      <c r="H50" s="149">
        <v>3</v>
      </c>
      <c r="I50" s="158">
        <v>47</v>
      </c>
      <c r="J50" s="172">
        <v>50</v>
      </c>
      <c r="K50" s="145">
        <v>0</v>
      </c>
      <c r="L50" s="158">
        <v>4</v>
      </c>
      <c r="M50" s="168">
        <v>4</v>
      </c>
      <c r="N50" s="149">
        <v>0</v>
      </c>
      <c r="O50" s="158">
        <v>0</v>
      </c>
      <c r="P50" s="172">
        <v>0</v>
      </c>
      <c r="Q50" s="145">
        <v>22666</v>
      </c>
      <c r="R50" s="158">
        <v>23513</v>
      </c>
      <c r="S50" s="168">
        <v>46179</v>
      </c>
    </row>
    <row r="51" spans="1:20" ht="12" customHeight="1">
      <c r="A51" s="139" t="str">
        <f>A6</f>
        <v>5月</v>
      </c>
      <c r="B51" s="146">
        <v>236</v>
      </c>
      <c r="C51" s="159">
        <v>696</v>
      </c>
      <c r="D51" s="169">
        <v>932</v>
      </c>
      <c r="E51" s="150">
        <v>52</v>
      </c>
      <c r="F51" s="159">
        <v>250</v>
      </c>
      <c r="G51" s="169">
        <v>302</v>
      </c>
      <c r="H51" s="150">
        <v>5</v>
      </c>
      <c r="I51" s="159">
        <v>47</v>
      </c>
      <c r="J51" s="173">
        <v>52</v>
      </c>
      <c r="K51" s="146">
        <v>0</v>
      </c>
      <c r="L51" s="159">
        <v>4</v>
      </c>
      <c r="M51" s="169">
        <v>4</v>
      </c>
      <c r="N51" s="150">
        <v>0</v>
      </c>
      <c r="O51" s="159">
        <v>0</v>
      </c>
      <c r="P51" s="173">
        <v>0</v>
      </c>
      <c r="Q51" s="145">
        <v>22646</v>
      </c>
      <c r="R51" s="159">
        <v>23523</v>
      </c>
      <c r="S51" s="169">
        <v>46169</v>
      </c>
    </row>
    <row r="52" spans="1:20" ht="12" customHeight="1">
      <c r="A52" s="139" t="s">
        <v>35</v>
      </c>
      <c r="B52" s="146">
        <v>236</v>
      </c>
      <c r="C52" s="159">
        <v>695</v>
      </c>
      <c r="D52" s="169">
        <v>931</v>
      </c>
      <c r="E52" s="150">
        <v>52</v>
      </c>
      <c r="F52" s="159">
        <v>252</v>
      </c>
      <c r="G52" s="169">
        <v>304</v>
      </c>
      <c r="H52" s="150">
        <v>4</v>
      </c>
      <c r="I52" s="159">
        <v>46</v>
      </c>
      <c r="J52" s="173">
        <v>50</v>
      </c>
      <c r="K52" s="146">
        <v>0</v>
      </c>
      <c r="L52" s="159">
        <v>4</v>
      </c>
      <c r="M52" s="169">
        <v>4</v>
      </c>
      <c r="N52" s="150">
        <v>0</v>
      </c>
      <c r="O52" s="159">
        <v>0</v>
      </c>
      <c r="P52" s="173">
        <v>0</v>
      </c>
      <c r="Q52" s="145">
        <v>22644</v>
      </c>
      <c r="R52" s="159">
        <v>23478</v>
      </c>
      <c r="S52" s="169">
        <v>46122</v>
      </c>
    </row>
    <row r="53" spans="1:20" ht="12" customHeight="1">
      <c r="A53" s="139" t="s">
        <v>38</v>
      </c>
      <c r="B53" s="146">
        <v>240</v>
      </c>
      <c r="C53" s="159">
        <v>690</v>
      </c>
      <c r="D53" s="169">
        <v>930</v>
      </c>
      <c r="E53" s="150">
        <v>52</v>
      </c>
      <c r="F53" s="159">
        <v>256</v>
      </c>
      <c r="G53" s="169">
        <v>308</v>
      </c>
      <c r="H53" s="150">
        <v>4</v>
      </c>
      <c r="I53" s="159">
        <v>43</v>
      </c>
      <c r="J53" s="173">
        <v>47</v>
      </c>
      <c r="K53" s="146">
        <v>0</v>
      </c>
      <c r="L53" s="159">
        <v>4</v>
      </c>
      <c r="M53" s="169">
        <v>4</v>
      </c>
      <c r="N53" s="150">
        <v>0</v>
      </c>
      <c r="O53" s="159">
        <v>0</v>
      </c>
      <c r="P53" s="173">
        <v>0</v>
      </c>
      <c r="Q53" s="145">
        <v>22633</v>
      </c>
      <c r="R53" s="159">
        <v>23487</v>
      </c>
      <c r="S53" s="169">
        <v>46120</v>
      </c>
    </row>
    <row r="54" spans="1:20" ht="12" customHeight="1">
      <c r="A54" s="139" t="s">
        <v>40</v>
      </c>
      <c r="B54" s="146">
        <v>243</v>
      </c>
      <c r="C54" s="159">
        <v>684</v>
      </c>
      <c r="D54" s="169">
        <v>927</v>
      </c>
      <c r="E54" s="150">
        <v>53</v>
      </c>
      <c r="F54" s="159">
        <v>261</v>
      </c>
      <c r="G54" s="169">
        <v>314</v>
      </c>
      <c r="H54" s="150">
        <v>3</v>
      </c>
      <c r="I54" s="159">
        <v>41</v>
      </c>
      <c r="J54" s="173">
        <v>44</v>
      </c>
      <c r="K54" s="146">
        <v>0</v>
      </c>
      <c r="L54" s="159">
        <v>4</v>
      </c>
      <c r="M54" s="169">
        <v>4</v>
      </c>
      <c r="N54" s="150">
        <v>0</v>
      </c>
      <c r="O54" s="159">
        <v>0</v>
      </c>
      <c r="P54" s="173">
        <v>0</v>
      </c>
      <c r="Q54" s="145">
        <v>22633</v>
      </c>
      <c r="R54" s="159">
        <v>23482</v>
      </c>
      <c r="S54" s="169">
        <v>46115</v>
      </c>
    </row>
    <row r="55" spans="1:20" ht="12" customHeight="1">
      <c r="A55" s="139" t="s">
        <v>18</v>
      </c>
      <c r="B55" s="146"/>
      <c r="C55" s="159"/>
      <c r="D55" s="169"/>
      <c r="E55" s="150"/>
      <c r="F55" s="159"/>
      <c r="G55" s="169"/>
      <c r="H55" s="150"/>
      <c r="I55" s="159"/>
      <c r="J55" s="173"/>
      <c r="K55" s="146"/>
      <c r="L55" s="159"/>
      <c r="M55" s="169"/>
      <c r="N55" s="150"/>
      <c r="O55" s="159"/>
      <c r="P55" s="173"/>
      <c r="Q55" s="145"/>
      <c r="R55" s="159"/>
      <c r="S55" s="169"/>
    </row>
    <row r="56" spans="1:20" ht="12" customHeight="1">
      <c r="A56" s="139" t="s">
        <v>43</v>
      </c>
      <c r="B56" s="146"/>
      <c r="C56" s="159"/>
      <c r="D56" s="169"/>
      <c r="E56" s="150"/>
      <c r="F56" s="159"/>
      <c r="G56" s="169"/>
      <c r="H56" s="150"/>
      <c r="I56" s="159"/>
      <c r="J56" s="173"/>
      <c r="K56" s="146"/>
      <c r="L56" s="159"/>
      <c r="M56" s="169"/>
      <c r="N56" s="150"/>
      <c r="O56" s="159"/>
      <c r="P56" s="173"/>
      <c r="Q56" s="145"/>
      <c r="R56" s="159"/>
      <c r="S56" s="169"/>
    </row>
    <row r="57" spans="1:20" ht="12" customHeight="1">
      <c r="A57" s="139" t="s">
        <v>46</v>
      </c>
      <c r="B57" s="146"/>
      <c r="C57" s="159"/>
      <c r="D57" s="169"/>
      <c r="E57" s="150"/>
      <c r="F57" s="159"/>
      <c r="G57" s="169"/>
      <c r="H57" s="150"/>
      <c r="I57" s="159"/>
      <c r="J57" s="173"/>
      <c r="K57" s="146"/>
      <c r="L57" s="159"/>
      <c r="M57" s="169"/>
      <c r="N57" s="150"/>
      <c r="O57" s="159"/>
      <c r="P57" s="173"/>
      <c r="Q57" s="145"/>
      <c r="R57" s="159"/>
      <c r="S57" s="169"/>
    </row>
    <row r="58" spans="1:20" ht="12" customHeight="1">
      <c r="A58" s="139" t="s">
        <v>47</v>
      </c>
      <c r="B58" s="146"/>
      <c r="C58" s="159"/>
      <c r="D58" s="169"/>
      <c r="E58" s="150"/>
      <c r="F58" s="159"/>
      <c r="G58" s="169"/>
      <c r="H58" s="150"/>
      <c r="I58" s="159"/>
      <c r="J58" s="173"/>
      <c r="K58" s="146"/>
      <c r="L58" s="159"/>
      <c r="M58" s="169"/>
      <c r="N58" s="150"/>
      <c r="O58" s="159"/>
      <c r="P58" s="173"/>
      <c r="Q58" s="145"/>
      <c r="R58" s="159"/>
      <c r="S58" s="169"/>
    </row>
    <row r="59" spans="1:20" ht="12" customHeight="1">
      <c r="A59" s="139" t="str">
        <f>A44</f>
        <v>令和9年1月</v>
      </c>
      <c r="B59" s="146"/>
      <c r="C59" s="159"/>
      <c r="D59" s="169"/>
      <c r="E59" s="150"/>
      <c r="F59" s="159"/>
      <c r="G59" s="169"/>
      <c r="H59" s="150"/>
      <c r="I59" s="159"/>
      <c r="J59" s="173"/>
      <c r="K59" s="146"/>
      <c r="L59" s="159"/>
      <c r="M59" s="169"/>
      <c r="N59" s="150"/>
      <c r="O59" s="159"/>
      <c r="P59" s="173"/>
      <c r="Q59" s="145"/>
      <c r="R59" s="159"/>
      <c r="S59" s="169"/>
    </row>
    <row r="60" spans="1:20" ht="12" customHeight="1">
      <c r="A60" s="139" t="s">
        <v>51</v>
      </c>
      <c r="B60" s="146"/>
      <c r="C60" s="159"/>
      <c r="D60" s="169"/>
      <c r="E60" s="150"/>
      <c r="F60" s="159"/>
      <c r="G60" s="169"/>
      <c r="H60" s="150"/>
      <c r="I60" s="159"/>
      <c r="J60" s="173"/>
      <c r="K60" s="146"/>
      <c r="L60" s="159"/>
      <c r="M60" s="169"/>
      <c r="N60" s="150"/>
      <c r="O60" s="159"/>
      <c r="P60" s="173"/>
      <c r="Q60" s="145"/>
      <c r="R60" s="159"/>
      <c r="S60" s="169"/>
    </row>
    <row r="61" spans="1:20" ht="12" customHeight="1">
      <c r="A61" s="140" t="s">
        <v>39</v>
      </c>
      <c r="B61" s="147"/>
      <c r="C61" s="160"/>
      <c r="D61" s="170"/>
      <c r="E61" s="151"/>
      <c r="F61" s="160"/>
      <c r="G61" s="170"/>
      <c r="H61" s="151"/>
      <c r="I61" s="160"/>
      <c r="J61" s="174"/>
      <c r="K61" s="147"/>
      <c r="L61" s="160"/>
      <c r="M61" s="170"/>
      <c r="N61" s="151"/>
      <c r="O61" s="160"/>
      <c r="P61" s="174"/>
      <c r="Q61" s="203"/>
      <c r="R61" s="160"/>
      <c r="S61" s="170"/>
    </row>
    <row r="62" spans="1:20" ht="12" customHeight="1">
      <c r="A62" s="141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8"/>
      <c r="R62" s="148"/>
      <c r="S62" s="148"/>
      <c r="T62" s="2"/>
    </row>
    <row r="63" spans="1:20" ht="12" customHeight="1">
      <c r="A63" s="6" t="s">
        <v>14</v>
      </c>
      <c r="B63" s="152" t="s">
        <v>70</v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201"/>
      <c r="N63" s="143"/>
      <c r="O63" s="143"/>
      <c r="P63" s="143"/>
      <c r="Q63" s="148"/>
      <c r="R63" s="148"/>
      <c r="S63" s="148"/>
      <c r="T63" s="2"/>
    </row>
    <row r="64" spans="1:20" ht="12" customHeight="1">
      <c r="A64" s="7"/>
      <c r="B64" s="153" t="s">
        <v>71</v>
      </c>
      <c r="C64" s="162"/>
      <c r="D64" s="162"/>
      <c r="E64" s="179"/>
      <c r="F64" s="153" t="s">
        <v>15</v>
      </c>
      <c r="G64" s="162"/>
      <c r="H64" s="162"/>
      <c r="I64" s="192"/>
      <c r="J64" s="196" t="s">
        <v>72</v>
      </c>
      <c r="K64" s="162"/>
      <c r="L64" s="162"/>
      <c r="M64" s="192"/>
      <c r="N64" s="148"/>
      <c r="O64" s="148"/>
      <c r="P64" s="148"/>
      <c r="Q64" s="148"/>
      <c r="R64" s="148"/>
      <c r="S64" s="148"/>
      <c r="T64" s="2"/>
    </row>
    <row r="65" spans="1:20" ht="12" customHeight="1">
      <c r="A65" s="8"/>
      <c r="B65" s="68" t="s">
        <v>19</v>
      </c>
      <c r="C65" s="74" t="s">
        <v>22</v>
      </c>
      <c r="D65" s="78" t="s">
        <v>57</v>
      </c>
      <c r="E65" s="180" t="s">
        <v>10</v>
      </c>
      <c r="F65" s="68" t="s">
        <v>19</v>
      </c>
      <c r="G65" s="74" t="s">
        <v>22</v>
      </c>
      <c r="H65" s="78" t="s">
        <v>57</v>
      </c>
      <c r="I65" s="180" t="s">
        <v>10</v>
      </c>
      <c r="J65" s="68" t="s">
        <v>19</v>
      </c>
      <c r="K65" s="74" t="s">
        <v>22</v>
      </c>
      <c r="L65" s="78" t="s">
        <v>57</v>
      </c>
      <c r="M65" s="180" t="s">
        <v>10</v>
      </c>
      <c r="N65" s="148"/>
      <c r="O65" s="148"/>
      <c r="P65" s="148"/>
      <c r="Q65" s="148"/>
      <c r="R65" s="148"/>
      <c r="S65" s="148"/>
      <c r="T65" s="2"/>
    </row>
    <row r="66" spans="1:20" ht="12" customHeight="1">
      <c r="A66" s="138" t="str">
        <f>A50</f>
        <v>令和8年4月</v>
      </c>
      <c r="B66" s="154">
        <v>2599</v>
      </c>
      <c r="C66" s="163">
        <v>2458</v>
      </c>
      <c r="D66" s="175">
        <v>5057</v>
      </c>
      <c r="E66" s="181">
        <v>10.95</v>
      </c>
      <c r="F66" s="154">
        <v>13925</v>
      </c>
      <c r="G66" s="163">
        <v>12973</v>
      </c>
      <c r="H66" s="189">
        <v>26898</v>
      </c>
      <c r="I66" s="193">
        <v>58.25</v>
      </c>
      <c r="J66" s="197">
        <v>6142</v>
      </c>
      <c r="K66" s="163">
        <v>8082</v>
      </c>
      <c r="L66" s="189">
        <v>14224</v>
      </c>
      <c r="M66" s="193">
        <v>30.8</v>
      </c>
      <c r="N66" s="143"/>
      <c r="O66" s="143"/>
      <c r="P66" s="143"/>
      <c r="Q66" s="148"/>
      <c r="R66" s="148"/>
      <c r="S66" s="148"/>
      <c r="T66" s="2"/>
    </row>
    <row r="67" spans="1:20" ht="12" customHeight="1">
      <c r="A67" s="139" t="str">
        <f>A6</f>
        <v>5月</v>
      </c>
      <c r="B67" s="155">
        <v>2590</v>
      </c>
      <c r="C67" s="164">
        <v>2456</v>
      </c>
      <c r="D67" s="176">
        <v>5046</v>
      </c>
      <c r="E67" s="182">
        <v>10.93</v>
      </c>
      <c r="F67" s="155">
        <v>13914</v>
      </c>
      <c r="G67" s="164">
        <v>12986</v>
      </c>
      <c r="H67" s="190">
        <v>26900</v>
      </c>
      <c r="I67" s="194">
        <v>58.26</v>
      </c>
      <c r="J67" s="197">
        <v>6142</v>
      </c>
      <c r="K67" s="163">
        <v>8081</v>
      </c>
      <c r="L67" s="190">
        <v>14223</v>
      </c>
      <c r="M67" s="193">
        <v>30.81</v>
      </c>
      <c r="N67" s="143"/>
      <c r="O67" s="143"/>
      <c r="P67" s="143"/>
      <c r="Q67" s="148"/>
      <c r="R67" s="148"/>
      <c r="S67" s="148"/>
      <c r="T67" s="2"/>
    </row>
    <row r="68" spans="1:20" ht="12" customHeight="1">
      <c r="A68" s="139" t="s">
        <v>35</v>
      </c>
      <c r="B68" s="155">
        <v>2593</v>
      </c>
      <c r="C68" s="164">
        <v>2446</v>
      </c>
      <c r="D68" s="176">
        <v>5039</v>
      </c>
      <c r="E68" s="182">
        <v>10.93</v>
      </c>
      <c r="F68" s="155">
        <v>13907</v>
      </c>
      <c r="G68" s="164">
        <v>12953</v>
      </c>
      <c r="H68" s="190">
        <v>26860</v>
      </c>
      <c r="I68" s="194">
        <v>58.24</v>
      </c>
      <c r="J68" s="197">
        <v>6144</v>
      </c>
      <c r="K68" s="163">
        <v>8079</v>
      </c>
      <c r="L68" s="190">
        <v>14223</v>
      </c>
      <c r="M68" s="193">
        <v>30.84</v>
      </c>
      <c r="N68" s="143"/>
      <c r="O68" s="143"/>
      <c r="P68" s="143"/>
      <c r="Q68" s="148"/>
      <c r="R68" s="148"/>
      <c r="S68" s="148"/>
      <c r="T68" s="2"/>
    </row>
    <row r="69" spans="1:20" ht="12" customHeight="1">
      <c r="A69" s="139" t="s">
        <v>38</v>
      </c>
      <c r="B69" s="155">
        <v>2591</v>
      </c>
      <c r="C69" s="164">
        <v>2443</v>
      </c>
      <c r="D69" s="176">
        <v>5034</v>
      </c>
      <c r="E69" s="182">
        <v>10.92</v>
      </c>
      <c r="F69" s="155">
        <v>13899</v>
      </c>
      <c r="G69" s="164">
        <v>12960</v>
      </c>
      <c r="H69" s="190">
        <v>26859</v>
      </c>
      <c r="I69" s="194">
        <v>58.24</v>
      </c>
      <c r="J69" s="197">
        <v>6143</v>
      </c>
      <c r="K69" s="163">
        <v>8084</v>
      </c>
      <c r="L69" s="190">
        <v>14227</v>
      </c>
      <c r="M69" s="193">
        <v>30.85</v>
      </c>
      <c r="N69" s="143"/>
      <c r="O69" s="143"/>
      <c r="P69" s="143"/>
      <c r="Q69" s="148"/>
      <c r="R69" s="148"/>
      <c r="S69" s="148"/>
      <c r="T69" s="2"/>
    </row>
    <row r="70" spans="1:20" ht="12" customHeight="1">
      <c r="A70" s="139" t="s">
        <v>40</v>
      </c>
      <c r="B70" s="155">
        <v>2593</v>
      </c>
      <c r="C70" s="164">
        <v>2436</v>
      </c>
      <c r="D70" s="176">
        <v>5029</v>
      </c>
      <c r="E70" s="182">
        <v>10.91</v>
      </c>
      <c r="F70" s="155">
        <v>13889</v>
      </c>
      <c r="G70" s="164">
        <v>12959</v>
      </c>
      <c r="H70" s="190">
        <v>26848</v>
      </c>
      <c r="I70" s="194">
        <v>58.22</v>
      </c>
      <c r="J70" s="197">
        <v>6151</v>
      </c>
      <c r="K70" s="163">
        <v>8087</v>
      </c>
      <c r="L70" s="190">
        <v>14238</v>
      </c>
      <c r="M70" s="193">
        <v>30.87</v>
      </c>
      <c r="N70" s="143"/>
      <c r="O70" s="143"/>
      <c r="P70" s="143"/>
      <c r="Q70" s="148"/>
      <c r="R70" s="148"/>
      <c r="S70" s="148"/>
      <c r="T70" s="2"/>
    </row>
    <row r="71" spans="1:20" ht="12" customHeight="1">
      <c r="A71" s="139" t="s">
        <v>18</v>
      </c>
      <c r="B71" s="155"/>
      <c r="C71" s="164"/>
      <c r="D71" s="176"/>
      <c r="E71" s="182"/>
      <c r="F71" s="155"/>
      <c r="G71" s="164"/>
      <c r="H71" s="190"/>
      <c r="I71" s="194"/>
      <c r="J71" s="197"/>
      <c r="K71" s="163"/>
      <c r="L71" s="190"/>
      <c r="M71" s="193"/>
      <c r="N71" s="143"/>
      <c r="O71" s="143"/>
      <c r="P71" s="143"/>
      <c r="Q71" s="148"/>
      <c r="R71" s="148"/>
      <c r="S71" s="148"/>
      <c r="T71" s="2"/>
    </row>
    <row r="72" spans="1:20" ht="12" customHeight="1">
      <c r="A72" s="139" t="s">
        <v>43</v>
      </c>
      <c r="B72" s="155"/>
      <c r="C72" s="164"/>
      <c r="D72" s="176"/>
      <c r="E72" s="182"/>
      <c r="F72" s="155"/>
      <c r="G72" s="164"/>
      <c r="H72" s="190"/>
      <c r="I72" s="194"/>
      <c r="J72" s="197"/>
      <c r="K72" s="163"/>
      <c r="L72" s="190"/>
      <c r="M72" s="193"/>
      <c r="N72" s="143"/>
      <c r="O72" s="143"/>
      <c r="P72" s="143"/>
      <c r="Q72" s="148"/>
      <c r="R72" s="148"/>
      <c r="S72" s="148"/>
      <c r="T72" s="2"/>
    </row>
    <row r="73" spans="1:20" ht="12" customHeight="1">
      <c r="A73" s="139" t="s">
        <v>46</v>
      </c>
      <c r="B73" s="155"/>
      <c r="C73" s="164"/>
      <c r="D73" s="176"/>
      <c r="E73" s="182"/>
      <c r="F73" s="155"/>
      <c r="G73" s="164"/>
      <c r="H73" s="190"/>
      <c r="I73" s="194"/>
      <c r="J73" s="197"/>
      <c r="K73" s="163"/>
      <c r="L73" s="190"/>
      <c r="M73" s="193"/>
      <c r="N73" s="143"/>
      <c r="O73" s="143"/>
      <c r="P73" s="143"/>
      <c r="Q73" s="148"/>
      <c r="R73" s="148"/>
      <c r="S73" s="148"/>
      <c r="T73" s="2"/>
    </row>
    <row r="74" spans="1:20" ht="12" customHeight="1">
      <c r="A74" s="139" t="s">
        <v>47</v>
      </c>
      <c r="B74" s="155"/>
      <c r="C74" s="164"/>
      <c r="D74" s="176"/>
      <c r="E74" s="182"/>
      <c r="F74" s="155"/>
      <c r="G74" s="164"/>
      <c r="H74" s="190"/>
      <c r="I74" s="194"/>
      <c r="J74" s="197"/>
      <c r="K74" s="163"/>
      <c r="L74" s="190"/>
      <c r="M74" s="193"/>
      <c r="N74" s="143"/>
      <c r="O74" s="143"/>
      <c r="P74" s="143"/>
      <c r="Q74" s="148"/>
      <c r="R74" s="148"/>
      <c r="S74" s="148"/>
      <c r="T74" s="2"/>
    </row>
    <row r="75" spans="1:20" ht="12" customHeight="1">
      <c r="A75" s="139" t="str">
        <f>A59</f>
        <v>令和9年1月</v>
      </c>
      <c r="B75" s="155"/>
      <c r="C75" s="164"/>
      <c r="D75" s="176"/>
      <c r="E75" s="182"/>
      <c r="F75" s="155"/>
      <c r="G75" s="164"/>
      <c r="H75" s="190"/>
      <c r="I75" s="194"/>
      <c r="J75" s="197"/>
      <c r="K75" s="163"/>
      <c r="L75" s="190"/>
      <c r="M75" s="193"/>
      <c r="N75" s="143"/>
      <c r="O75" s="143"/>
      <c r="P75" s="143"/>
      <c r="Q75" s="148"/>
      <c r="R75" s="148"/>
      <c r="S75" s="148"/>
      <c r="T75" s="2"/>
    </row>
    <row r="76" spans="1:20" ht="12" customHeight="1">
      <c r="A76" s="139" t="s">
        <v>51</v>
      </c>
      <c r="B76" s="155"/>
      <c r="C76" s="164"/>
      <c r="D76" s="176"/>
      <c r="E76" s="182"/>
      <c r="F76" s="155"/>
      <c r="G76" s="164"/>
      <c r="H76" s="190"/>
      <c r="I76" s="194"/>
      <c r="J76" s="197"/>
      <c r="K76" s="163"/>
      <c r="L76" s="190"/>
      <c r="M76" s="193"/>
      <c r="N76" s="143"/>
      <c r="O76" s="143"/>
      <c r="P76" s="143"/>
      <c r="Q76" s="148"/>
      <c r="R76" s="204"/>
      <c r="S76" s="204"/>
      <c r="T76" s="2"/>
    </row>
    <row r="77" spans="1:20" ht="12" customHeight="1">
      <c r="A77" s="140" t="s">
        <v>39</v>
      </c>
      <c r="B77" s="156"/>
      <c r="C77" s="165"/>
      <c r="D77" s="177"/>
      <c r="E77" s="183"/>
      <c r="F77" s="156"/>
      <c r="G77" s="165"/>
      <c r="H77" s="191"/>
      <c r="I77" s="195"/>
      <c r="J77" s="198"/>
      <c r="K77" s="199"/>
      <c r="L77" s="191"/>
      <c r="M77" s="202"/>
      <c r="N77" s="143"/>
      <c r="O77" s="143"/>
      <c r="P77" s="143"/>
      <c r="Q77" s="148"/>
      <c r="R77" s="204"/>
      <c r="S77" s="204"/>
      <c r="T77" s="2"/>
    </row>
    <row r="78" spans="1:20" ht="16.5" customHeight="1">
      <c r="A78" s="142" t="s">
        <v>54</v>
      </c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Q78" s="2"/>
      <c r="R78" s="2"/>
      <c r="S78" s="205" t="s">
        <v>119</v>
      </c>
      <c r="T78" s="205"/>
    </row>
    <row r="79" spans="1:20" ht="12" customHeight="1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200"/>
      <c r="M79" s="200"/>
      <c r="Q79" s="2"/>
      <c r="R79" s="2"/>
      <c r="S79" s="2"/>
      <c r="T79" s="2"/>
    </row>
    <row r="80" spans="1:20" ht="12" customHeight="1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200"/>
      <c r="M80" s="200"/>
      <c r="Q80" s="2"/>
      <c r="R80" s="2"/>
      <c r="S80" s="2"/>
      <c r="T80" s="2"/>
    </row>
    <row r="81" spans="2:20" ht="12" customHeight="1">
      <c r="Q81" s="2"/>
      <c r="R81" s="2"/>
      <c r="S81" s="2"/>
      <c r="T81" s="2"/>
    </row>
    <row r="82" spans="2:20" ht="12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2:20" ht="12" customHeight="1">
      <c r="Q83" s="2"/>
      <c r="R83" s="2"/>
      <c r="S83" s="2"/>
      <c r="T83" s="2"/>
    </row>
    <row r="84" spans="2:20" ht="12" customHeight="1">
      <c r="Q84" s="2"/>
      <c r="R84" s="2"/>
      <c r="S84" s="2"/>
      <c r="T84" s="2"/>
    </row>
    <row r="85" spans="2:20" ht="12" customHeight="1">
      <c r="Q85" s="2"/>
      <c r="R85" s="2"/>
      <c r="S85" s="2"/>
      <c r="T85" s="2"/>
    </row>
    <row r="86" spans="2:20" ht="12" customHeight="1">
      <c r="Q86" s="2"/>
      <c r="R86" s="2"/>
      <c r="S86" s="2"/>
      <c r="T86" s="2"/>
    </row>
    <row r="87" spans="2:20" ht="12" customHeight="1">
      <c r="Q87" s="2"/>
      <c r="R87" s="2"/>
      <c r="S87" s="2"/>
      <c r="T87" s="2"/>
    </row>
    <row r="88" spans="2:20" ht="12" customHeight="1">
      <c r="Q88" s="2"/>
      <c r="R88" s="2"/>
      <c r="S88" s="2"/>
      <c r="T88" s="2"/>
    </row>
    <row r="89" spans="2:20" ht="12" customHeight="1">
      <c r="Q89" s="2"/>
      <c r="R89" s="2"/>
      <c r="S89" s="2"/>
      <c r="T89" s="2"/>
    </row>
    <row r="90" spans="2:20" ht="12" customHeight="1">
      <c r="Q90" s="2"/>
      <c r="R90" s="2"/>
      <c r="S90" s="2"/>
      <c r="T90" s="2"/>
    </row>
    <row r="91" spans="2:20" ht="12" customHeight="1">
      <c r="Q91" s="2"/>
      <c r="R91" s="2"/>
      <c r="S91" s="2"/>
      <c r="T91" s="2"/>
    </row>
    <row r="92" spans="2:20" ht="12" customHeight="1">
      <c r="Q92" s="2"/>
      <c r="R92" s="2"/>
      <c r="S92" s="2"/>
      <c r="T92" s="2"/>
    </row>
    <row r="93" spans="2:20" ht="12" customHeight="1">
      <c r="Q93" s="2"/>
      <c r="R93" s="2"/>
      <c r="S93" s="2"/>
      <c r="T93" s="2"/>
    </row>
    <row r="94" spans="2:20" ht="12" customHeight="1">
      <c r="Q94" s="2"/>
      <c r="R94" s="2"/>
      <c r="S94" s="2"/>
      <c r="T94" s="2"/>
    </row>
    <row r="95" spans="2:20" ht="12" customHeight="1">
      <c r="Q95" s="2"/>
      <c r="R95" s="2"/>
      <c r="S95" s="2"/>
      <c r="T95" s="2"/>
    </row>
    <row r="96" spans="2:20" ht="12" customHeight="1">
      <c r="Q96" s="2"/>
      <c r="R96" s="2"/>
      <c r="S96" s="2"/>
      <c r="T96" s="2"/>
    </row>
    <row r="97" spans="2:20" ht="12" customHeight="1">
      <c r="Q97" s="2"/>
      <c r="R97" s="2"/>
      <c r="S97" s="2"/>
      <c r="T97" s="2"/>
    </row>
    <row r="98" spans="2:20" ht="12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ht="12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ht="12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2:20" ht="12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2:20" ht="12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2:20" ht="12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2:20" ht="12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2:20" ht="12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2:20" ht="12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2:20" ht="12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2:20" ht="12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2:20" ht="12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2:20" ht="12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 t="s">
        <v>73</v>
      </c>
    </row>
    <row r="111" spans="2:20" ht="12" customHeight="1">
      <c r="N111" s="2"/>
      <c r="O111" s="2"/>
      <c r="P111" s="2"/>
      <c r="Q111" s="2"/>
      <c r="R111" s="2"/>
      <c r="S111" s="2"/>
      <c r="T111" s="2" t="s">
        <v>75</v>
      </c>
    </row>
    <row r="112" spans="2:20" ht="12" customHeight="1">
      <c r="N112" s="2"/>
      <c r="O112" s="2"/>
      <c r="P112" s="2"/>
      <c r="Q112" s="2"/>
      <c r="R112" s="2"/>
      <c r="S112" s="2"/>
      <c r="T112" s="2"/>
    </row>
    <row r="113" spans="2:20" ht="12" customHeight="1">
      <c r="N113" s="2"/>
      <c r="O113" s="2"/>
      <c r="P113" s="2"/>
      <c r="Q113" s="2"/>
      <c r="R113" s="2"/>
      <c r="S113" s="2"/>
      <c r="T113" s="2"/>
    </row>
    <row r="114" spans="2:20" ht="12" customHeight="1">
      <c r="N114" s="2"/>
      <c r="O114" s="2"/>
      <c r="P114" s="2"/>
      <c r="Q114" s="2"/>
      <c r="R114" s="2"/>
      <c r="S114" s="2"/>
      <c r="T114" s="2"/>
    </row>
    <row r="115" spans="2:20" ht="12" customHeight="1">
      <c r="N115" s="2"/>
      <c r="O115" s="2"/>
      <c r="P115" s="2"/>
      <c r="Q115" s="2"/>
      <c r="R115" s="2"/>
      <c r="S115" s="2"/>
      <c r="T115" s="2"/>
    </row>
    <row r="116" spans="2:20" ht="12" customHeight="1">
      <c r="N116" s="2"/>
      <c r="O116" s="2"/>
      <c r="P116" s="2"/>
      <c r="Q116" s="2"/>
      <c r="R116" s="2"/>
      <c r="S116" s="2"/>
      <c r="T116" s="2"/>
    </row>
    <row r="117" spans="2:20" ht="12" customHeight="1">
      <c r="N117" s="2"/>
      <c r="O117" s="2"/>
      <c r="P117" s="2"/>
      <c r="Q117" s="2"/>
      <c r="R117" s="2"/>
      <c r="S117" s="2"/>
      <c r="T117" s="2"/>
    </row>
    <row r="118" spans="2:20" ht="12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2:20" ht="12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2:20" ht="12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2:20" ht="12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2:20" ht="12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2:20" ht="12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2:20" ht="12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2:20" ht="12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2:20" ht="12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2:20" ht="12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2:20" ht="12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T128" s="2" t="s">
        <v>77</v>
      </c>
    </row>
    <row r="129" spans="2:20" ht="12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T129" s="2" t="s">
        <v>75</v>
      </c>
    </row>
    <row r="130" spans="2:20" ht="12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20" ht="12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20" ht="12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20" ht="12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20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20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20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20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20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20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20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20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6" spans="20:20">
      <c r="T146" s="2" t="s">
        <v>78</v>
      </c>
    </row>
    <row r="147" spans="20:20">
      <c r="T147" s="2" t="s">
        <v>75</v>
      </c>
    </row>
  </sheetData>
  <mergeCells count="62">
    <mergeCell ref="R2:S2"/>
    <mergeCell ref="B3:D3"/>
    <mergeCell ref="E3:G3"/>
    <mergeCell ref="H3:J3"/>
    <mergeCell ref="K3:M3"/>
    <mergeCell ref="N3:P3"/>
    <mergeCell ref="Q3:S3"/>
    <mergeCell ref="U3:W3"/>
    <mergeCell ref="X3:Z3"/>
    <mergeCell ref="AA3:AC3"/>
    <mergeCell ref="AD3:AF3"/>
    <mergeCell ref="AG3:AI3"/>
    <mergeCell ref="AJ3:AL3"/>
    <mergeCell ref="U6:W6"/>
    <mergeCell ref="X6:Z6"/>
    <mergeCell ref="AA6:AC6"/>
    <mergeCell ref="AD6:AF6"/>
    <mergeCell ref="AG6:AI6"/>
    <mergeCell ref="AJ6:AL6"/>
    <mergeCell ref="U9:W9"/>
    <mergeCell ref="X9:Z9"/>
    <mergeCell ref="AA9:AC9"/>
    <mergeCell ref="AD9:AF9"/>
    <mergeCell ref="AG9:AI9"/>
    <mergeCell ref="AJ9:AL9"/>
    <mergeCell ref="U12:W12"/>
    <mergeCell ref="X12:Z12"/>
    <mergeCell ref="AA12:AC12"/>
    <mergeCell ref="AD12:AF12"/>
    <mergeCell ref="AG12:AI12"/>
    <mergeCell ref="AJ12:AL12"/>
    <mergeCell ref="B18:D18"/>
    <mergeCell ref="E18:G18"/>
    <mergeCell ref="H18:J18"/>
    <mergeCell ref="K18:M18"/>
    <mergeCell ref="N18:P18"/>
    <mergeCell ref="Q18:S18"/>
    <mergeCell ref="AA18:AD18"/>
    <mergeCell ref="AE18:AH18"/>
    <mergeCell ref="AI18:AL18"/>
    <mergeCell ref="B33:D33"/>
    <mergeCell ref="E33:G33"/>
    <mergeCell ref="H33:J33"/>
    <mergeCell ref="K33:M33"/>
    <mergeCell ref="N33:P33"/>
    <mergeCell ref="Q33:S33"/>
    <mergeCell ref="B48:D48"/>
    <mergeCell ref="E48:G48"/>
    <mergeCell ref="H48:J48"/>
    <mergeCell ref="K48:M48"/>
    <mergeCell ref="N48:P48"/>
    <mergeCell ref="Q48:S48"/>
    <mergeCell ref="B63:M63"/>
    <mergeCell ref="B64:E64"/>
    <mergeCell ref="F64:I64"/>
    <mergeCell ref="J64:M64"/>
    <mergeCell ref="A78:K78"/>
    <mergeCell ref="A3:A4"/>
    <mergeCell ref="A18:A19"/>
    <mergeCell ref="A33:A34"/>
    <mergeCell ref="A48:A49"/>
    <mergeCell ref="A63:A65"/>
  </mergeCells>
  <phoneticPr fontId="19"/>
  <pageMargins left="0.78740157480314965" right="0.78740157480314965" top="0.98425196850393704" bottom="0.82677165354330717" header="0.51181102362204722" footer="0.51181102362204722"/>
  <pageSetup paperSize="9" scale="78" fitToWidth="1" fitToHeight="1" orientation="portrait" usePrinterDefaults="1" r:id="rId1"/>
  <headerFooter alignWithMargins="0"/>
  <rowBreaks count="1" manualBreakCount="1">
    <brk id="78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V62"/>
  <sheetViews>
    <sheetView view="pageBreakPreview" zoomScaleSheetLayoutView="100" workbookViewId="0"/>
  </sheetViews>
  <sheetFormatPr defaultRowHeight="12"/>
  <cols>
    <col min="1" max="1" width="9" style="62" bestFit="1" customWidth="1"/>
    <col min="2" max="37" width="5.625" style="62" customWidth="1"/>
    <col min="38" max="38" width="9" style="62" bestFit="1" customWidth="1"/>
    <col min="39" max="74" width="5" style="62" hidden="1" customWidth="1"/>
    <col min="75" max="16330" width="9" style="62" bestFit="1" customWidth="1"/>
    <col min="16331" max="16384" width="9" style="62" customWidth="1"/>
  </cols>
  <sheetData>
    <row r="1" spans="1:74" s="4" customFormat="1" ht="16.5">
      <c r="A1" s="5" t="s">
        <v>79</v>
      </c>
      <c r="AM1" s="1"/>
    </row>
    <row r="2" spans="1:74">
      <c r="AJ2" s="46" t="s">
        <v>9</v>
      </c>
      <c r="AK2" s="46"/>
      <c r="AM2" s="62" t="s">
        <v>160</v>
      </c>
    </row>
    <row r="3" spans="1:74" s="259" customFormat="1" ht="13" customHeight="1">
      <c r="A3" s="261" t="s">
        <v>14</v>
      </c>
      <c r="B3" s="263" t="s">
        <v>81</v>
      </c>
      <c r="C3" s="266"/>
      <c r="D3" s="266"/>
      <c r="E3" s="266"/>
      <c r="F3" s="273"/>
      <c r="G3" s="279"/>
      <c r="H3" s="263" t="s">
        <v>83</v>
      </c>
      <c r="I3" s="266"/>
      <c r="J3" s="266"/>
      <c r="K3" s="266"/>
      <c r="L3" s="266"/>
      <c r="M3" s="279"/>
      <c r="N3" s="263" t="s">
        <v>2</v>
      </c>
      <c r="O3" s="266"/>
      <c r="P3" s="266"/>
      <c r="Q3" s="266"/>
      <c r="R3" s="266"/>
      <c r="S3" s="279"/>
      <c r="T3" s="263" t="s">
        <v>66</v>
      </c>
      <c r="U3" s="266"/>
      <c r="V3" s="266"/>
      <c r="W3" s="266"/>
      <c r="X3" s="266"/>
      <c r="Y3" s="279"/>
      <c r="Z3" s="263" t="s">
        <v>84</v>
      </c>
      <c r="AA3" s="266"/>
      <c r="AB3" s="266"/>
      <c r="AC3" s="266"/>
      <c r="AD3" s="266"/>
      <c r="AE3" s="279"/>
      <c r="AF3" s="263" t="s">
        <v>45</v>
      </c>
      <c r="AG3" s="266"/>
      <c r="AH3" s="266"/>
      <c r="AI3" s="266"/>
      <c r="AJ3" s="266"/>
      <c r="AK3" s="279"/>
      <c r="AM3" s="66" t="s">
        <v>81</v>
      </c>
      <c r="AN3" s="72"/>
      <c r="AO3" s="72"/>
      <c r="AP3" s="72"/>
      <c r="AQ3" s="72"/>
      <c r="AR3" s="92"/>
      <c r="AS3" s="66" t="s">
        <v>83</v>
      </c>
      <c r="AT3" s="72"/>
      <c r="AU3" s="72"/>
      <c r="AV3" s="72"/>
      <c r="AW3" s="72"/>
      <c r="AX3" s="92"/>
      <c r="AY3" s="66" t="s">
        <v>2</v>
      </c>
      <c r="AZ3" s="72"/>
      <c r="BA3" s="72"/>
      <c r="BB3" s="72"/>
      <c r="BC3" s="72"/>
      <c r="BD3" s="92"/>
      <c r="BE3" s="66" t="s">
        <v>66</v>
      </c>
      <c r="BF3" s="72"/>
      <c r="BG3" s="72"/>
      <c r="BH3" s="72"/>
      <c r="BI3" s="72"/>
      <c r="BJ3" s="92"/>
      <c r="BK3" s="66" t="s">
        <v>84</v>
      </c>
      <c r="BL3" s="72"/>
      <c r="BM3" s="72"/>
      <c r="BN3" s="72"/>
      <c r="BO3" s="72"/>
      <c r="BP3" s="92"/>
      <c r="BQ3" s="66" t="s">
        <v>45</v>
      </c>
      <c r="BR3" s="72"/>
      <c r="BS3" s="72"/>
      <c r="BT3" s="72"/>
      <c r="BU3" s="72"/>
      <c r="BV3" s="92"/>
    </row>
    <row r="4" spans="1:74" s="143" customFormat="1" ht="13" customHeight="1">
      <c r="A4" s="262"/>
      <c r="B4" s="264" t="s">
        <v>19</v>
      </c>
      <c r="C4" s="267" t="s">
        <v>22</v>
      </c>
      <c r="D4" s="268" t="s">
        <v>57</v>
      </c>
      <c r="E4" s="275" t="s">
        <v>10</v>
      </c>
      <c r="F4" s="268" t="s">
        <v>86</v>
      </c>
      <c r="G4" s="280" t="s">
        <v>10</v>
      </c>
      <c r="H4" s="264" t="s">
        <v>19</v>
      </c>
      <c r="I4" s="267" t="s">
        <v>22</v>
      </c>
      <c r="J4" s="268" t="s">
        <v>57</v>
      </c>
      <c r="K4" s="275" t="s">
        <v>10</v>
      </c>
      <c r="L4" s="268" t="s">
        <v>86</v>
      </c>
      <c r="M4" s="280" t="s">
        <v>10</v>
      </c>
      <c r="N4" s="265" t="s">
        <v>19</v>
      </c>
      <c r="O4" s="267" t="s">
        <v>22</v>
      </c>
      <c r="P4" s="268" t="s">
        <v>57</v>
      </c>
      <c r="Q4" s="275" t="s">
        <v>10</v>
      </c>
      <c r="R4" s="268" t="s">
        <v>86</v>
      </c>
      <c r="S4" s="284" t="s">
        <v>10</v>
      </c>
      <c r="T4" s="264" t="s">
        <v>19</v>
      </c>
      <c r="U4" s="267" t="s">
        <v>22</v>
      </c>
      <c r="V4" s="268" t="s">
        <v>57</v>
      </c>
      <c r="W4" s="275" t="s">
        <v>10</v>
      </c>
      <c r="X4" s="268" t="s">
        <v>86</v>
      </c>
      <c r="Y4" s="280" t="s">
        <v>10</v>
      </c>
      <c r="Z4" s="265" t="s">
        <v>19</v>
      </c>
      <c r="AA4" s="267" t="s">
        <v>22</v>
      </c>
      <c r="AB4" s="268" t="s">
        <v>57</v>
      </c>
      <c r="AC4" s="275" t="s">
        <v>10</v>
      </c>
      <c r="AD4" s="268" t="s">
        <v>86</v>
      </c>
      <c r="AE4" s="284" t="s">
        <v>10</v>
      </c>
      <c r="AF4" s="264" t="s">
        <v>19</v>
      </c>
      <c r="AG4" s="267" t="s">
        <v>22</v>
      </c>
      <c r="AH4" s="268" t="s">
        <v>57</v>
      </c>
      <c r="AI4" s="275" t="s">
        <v>10</v>
      </c>
      <c r="AJ4" s="268" t="s">
        <v>86</v>
      </c>
      <c r="AK4" s="280" t="s">
        <v>10</v>
      </c>
      <c r="AM4" s="310" t="s">
        <v>19</v>
      </c>
      <c r="AN4" s="313" t="s">
        <v>22</v>
      </c>
      <c r="AO4" s="315" t="s">
        <v>57</v>
      </c>
      <c r="AP4" s="315" t="s">
        <v>10</v>
      </c>
      <c r="AQ4" s="315" t="s">
        <v>86</v>
      </c>
      <c r="AR4" s="326" t="s">
        <v>10</v>
      </c>
      <c r="AS4" s="310" t="s">
        <v>19</v>
      </c>
      <c r="AT4" s="313" t="s">
        <v>22</v>
      </c>
      <c r="AU4" s="315" t="s">
        <v>57</v>
      </c>
      <c r="AV4" s="315" t="s">
        <v>10</v>
      </c>
      <c r="AW4" s="315" t="s">
        <v>86</v>
      </c>
      <c r="AX4" s="326" t="s">
        <v>10</v>
      </c>
      <c r="AY4" s="310" t="s">
        <v>19</v>
      </c>
      <c r="AZ4" s="313" t="s">
        <v>22</v>
      </c>
      <c r="BA4" s="315" t="s">
        <v>57</v>
      </c>
      <c r="BB4" s="315" t="s">
        <v>10</v>
      </c>
      <c r="BC4" s="315" t="s">
        <v>86</v>
      </c>
      <c r="BD4" s="326" t="s">
        <v>10</v>
      </c>
      <c r="BE4" s="310" t="s">
        <v>19</v>
      </c>
      <c r="BF4" s="313" t="s">
        <v>22</v>
      </c>
      <c r="BG4" s="315" t="s">
        <v>57</v>
      </c>
      <c r="BH4" s="315" t="s">
        <v>10</v>
      </c>
      <c r="BI4" s="315" t="s">
        <v>86</v>
      </c>
      <c r="BJ4" s="326" t="s">
        <v>10</v>
      </c>
      <c r="BK4" s="310" t="s">
        <v>19</v>
      </c>
      <c r="BL4" s="313" t="s">
        <v>22</v>
      </c>
      <c r="BM4" s="315" t="s">
        <v>57</v>
      </c>
      <c r="BN4" s="315" t="s">
        <v>10</v>
      </c>
      <c r="BO4" s="315" t="s">
        <v>86</v>
      </c>
      <c r="BP4" s="326" t="s">
        <v>10</v>
      </c>
      <c r="BQ4" s="310" t="s">
        <v>19</v>
      </c>
      <c r="BR4" s="313" t="s">
        <v>22</v>
      </c>
      <c r="BS4" s="315" t="s">
        <v>57</v>
      </c>
      <c r="BT4" s="315" t="s">
        <v>10</v>
      </c>
      <c r="BU4" s="315" t="s">
        <v>86</v>
      </c>
      <c r="BV4" s="326" t="s">
        <v>10</v>
      </c>
    </row>
    <row r="5" spans="1:74" s="143" customFormat="1" ht="13" customHeight="1">
      <c r="A5" s="138" t="s">
        <v>25</v>
      </c>
      <c r="B5" s="145">
        <v>4520</v>
      </c>
      <c r="C5" s="158">
        <v>4692</v>
      </c>
      <c r="D5" s="269">
        <v>9212</v>
      </c>
      <c r="E5" s="276">
        <v>19.95</v>
      </c>
      <c r="F5" s="269">
        <v>4124</v>
      </c>
      <c r="G5" s="281">
        <v>22.78</v>
      </c>
      <c r="H5" s="149">
        <v>1108</v>
      </c>
      <c r="I5" s="158">
        <v>1096</v>
      </c>
      <c r="J5" s="269">
        <v>2204</v>
      </c>
      <c r="K5" s="276">
        <v>4.7699999999999996</v>
      </c>
      <c r="L5" s="269">
        <v>883</v>
      </c>
      <c r="M5" s="281">
        <v>4.88</v>
      </c>
      <c r="N5" s="149">
        <v>719</v>
      </c>
      <c r="O5" s="158">
        <v>806</v>
      </c>
      <c r="P5" s="269">
        <v>1525</v>
      </c>
      <c r="Q5" s="276">
        <v>3.3</v>
      </c>
      <c r="R5" s="269">
        <v>514</v>
      </c>
      <c r="S5" s="285">
        <v>2.84</v>
      </c>
      <c r="T5" s="145">
        <v>943</v>
      </c>
      <c r="U5" s="158">
        <v>1012</v>
      </c>
      <c r="V5" s="269">
        <v>1955</v>
      </c>
      <c r="W5" s="276">
        <v>4.2300000000000004</v>
      </c>
      <c r="X5" s="269">
        <v>690</v>
      </c>
      <c r="Y5" s="281">
        <v>3.81</v>
      </c>
      <c r="Z5" s="149">
        <v>918</v>
      </c>
      <c r="AA5" s="158">
        <v>930</v>
      </c>
      <c r="AB5" s="269">
        <v>1848</v>
      </c>
      <c r="AC5" s="276">
        <v>4</v>
      </c>
      <c r="AD5" s="269">
        <v>670</v>
      </c>
      <c r="AE5" s="285">
        <v>3.7</v>
      </c>
      <c r="AF5" s="145">
        <v>1285</v>
      </c>
      <c r="AG5" s="158">
        <v>1342</v>
      </c>
      <c r="AH5" s="269">
        <v>2627</v>
      </c>
      <c r="AI5" s="276">
        <v>5.69</v>
      </c>
      <c r="AJ5" s="269">
        <v>921</v>
      </c>
      <c r="AK5" s="281">
        <v>5.09</v>
      </c>
      <c r="AM5" s="145">
        <f>$AO$21</f>
        <v>4530</v>
      </c>
      <c r="AN5" s="158">
        <f>$AP$21</f>
        <v>4688</v>
      </c>
      <c r="AO5" s="316">
        <f>AM5+AN5</f>
        <v>9218</v>
      </c>
      <c r="AP5" s="276">
        <f>IF(AO5=0,"",ROUND(AO5/$BS$14*100,2))</f>
        <v>19.989999999999998</v>
      </c>
      <c r="AQ5" s="316">
        <f>$AQ$21</f>
        <v>4114</v>
      </c>
      <c r="AR5" s="281">
        <f>IF(AQ5="","",ROUND(AQ5/$BU$14*100,2))</f>
        <v>22.67</v>
      </c>
      <c r="AS5" s="145">
        <f>$AO$22</f>
        <v>1121</v>
      </c>
      <c r="AT5" s="158">
        <f>$AP$22</f>
        <v>1105</v>
      </c>
      <c r="AU5" s="316">
        <f>AS5+AT5</f>
        <v>2226</v>
      </c>
      <c r="AV5" s="276">
        <f>IF(AU5=0,"",ROUND(AU5/$BS$14*100,2))</f>
        <v>4.83</v>
      </c>
      <c r="AW5" s="316">
        <f>$AQ$22</f>
        <v>895</v>
      </c>
      <c r="AX5" s="281">
        <f>IF(AW5="","",ROUND(AW5/$BU$14*100,2))</f>
        <v>4.93</v>
      </c>
      <c r="AY5" s="145">
        <f>$AO$23</f>
        <v>718</v>
      </c>
      <c r="AZ5" s="158">
        <f>$AP$23</f>
        <v>804</v>
      </c>
      <c r="BA5" s="316">
        <f>AY5+AZ5</f>
        <v>1522</v>
      </c>
      <c r="BB5" s="276">
        <f>IF(BA5=0,"",ROUND(BA5/$BS$14*100,2))</f>
        <v>3.3</v>
      </c>
      <c r="BC5" s="316">
        <f>$AQ$23</f>
        <v>517</v>
      </c>
      <c r="BD5" s="281">
        <f>IF(BC5="","",ROUND(BC5/$BU$14*100,2))</f>
        <v>2.85</v>
      </c>
      <c r="BE5" s="145">
        <f>$AO$24</f>
        <v>936</v>
      </c>
      <c r="BF5" s="158">
        <f>$AP$24</f>
        <v>1007</v>
      </c>
      <c r="BG5" s="316">
        <f>BE5+BF5</f>
        <v>1943</v>
      </c>
      <c r="BH5" s="276">
        <f>IF(BG5=0,"",ROUND(BG5/$BS$14*100,2))</f>
        <v>4.21</v>
      </c>
      <c r="BI5" s="316">
        <f>$AQ$24</f>
        <v>690</v>
      </c>
      <c r="BJ5" s="281">
        <f>IF(BI5="","",ROUND(BI5/$BU$14*100,2))</f>
        <v>3.8</v>
      </c>
      <c r="BK5" s="145">
        <f>$AO$25</f>
        <v>915</v>
      </c>
      <c r="BL5" s="158">
        <f>$AP$25</f>
        <v>929</v>
      </c>
      <c r="BM5" s="316">
        <f>BK5+BL5</f>
        <v>1844</v>
      </c>
      <c r="BN5" s="276">
        <f>IF(BM5=0,"",ROUND(BM5/$BS$14*100,2))</f>
        <v>4</v>
      </c>
      <c r="BO5" s="316">
        <f>$AQ$25</f>
        <v>673</v>
      </c>
      <c r="BP5" s="281">
        <f>IF(BO5="","",ROUND(BO5/$BU$14*100,2))</f>
        <v>3.71</v>
      </c>
      <c r="BQ5" s="145">
        <f>$AO$26</f>
        <v>1275</v>
      </c>
      <c r="BR5" s="158">
        <f>$AP$26</f>
        <v>1334</v>
      </c>
      <c r="BS5" s="316">
        <f>BQ5+BR5</f>
        <v>2609</v>
      </c>
      <c r="BT5" s="276">
        <f>IF(BS5=0,"",ROUND(BS5/$BS$14*100,2))</f>
        <v>5.66</v>
      </c>
      <c r="BU5" s="316">
        <f>$AQ$26</f>
        <v>922</v>
      </c>
      <c r="BV5" s="281">
        <f>IF(BU5="","",ROUND(BU5/$BU$14*100,2))</f>
        <v>5.08</v>
      </c>
    </row>
    <row r="6" spans="1:74" s="143" customFormat="1" ht="13" customHeight="1">
      <c r="A6" s="139" t="s">
        <v>34</v>
      </c>
      <c r="B6" s="146">
        <v>4519</v>
      </c>
      <c r="C6" s="159">
        <v>4696</v>
      </c>
      <c r="D6" s="270">
        <v>9215</v>
      </c>
      <c r="E6" s="277">
        <v>19.96</v>
      </c>
      <c r="F6" s="270">
        <v>4129</v>
      </c>
      <c r="G6" s="282">
        <v>22.78</v>
      </c>
      <c r="H6" s="150">
        <v>1112</v>
      </c>
      <c r="I6" s="159">
        <v>1100</v>
      </c>
      <c r="J6" s="270">
        <v>2212</v>
      </c>
      <c r="K6" s="277">
        <v>4.79</v>
      </c>
      <c r="L6" s="270">
        <v>887</v>
      </c>
      <c r="M6" s="282">
        <v>4.8899999999999997</v>
      </c>
      <c r="N6" s="150">
        <v>720</v>
      </c>
      <c r="O6" s="159">
        <v>805</v>
      </c>
      <c r="P6" s="270">
        <v>1525</v>
      </c>
      <c r="Q6" s="277">
        <v>3.3</v>
      </c>
      <c r="R6" s="270">
        <v>514</v>
      </c>
      <c r="S6" s="286">
        <v>2.84</v>
      </c>
      <c r="T6" s="146">
        <v>941</v>
      </c>
      <c r="U6" s="159">
        <v>1013</v>
      </c>
      <c r="V6" s="270">
        <v>1954</v>
      </c>
      <c r="W6" s="277">
        <v>4.2300000000000004</v>
      </c>
      <c r="X6" s="270">
        <v>690</v>
      </c>
      <c r="Y6" s="282">
        <v>3.81</v>
      </c>
      <c r="Z6" s="150">
        <v>917</v>
      </c>
      <c r="AA6" s="159">
        <v>930</v>
      </c>
      <c r="AB6" s="270">
        <v>1847</v>
      </c>
      <c r="AC6" s="277">
        <v>4</v>
      </c>
      <c r="AD6" s="270">
        <v>670</v>
      </c>
      <c r="AE6" s="286">
        <v>3.7</v>
      </c>
      <c r="AF6" s="146">
        <v>1280</v>
      </c>
      <c r="AG6" s="159">
        <v>1338</v>
      </c>
      <c r="AH6" s="270">
        <v>2618</v>
      </c>
      <c r="AI6" s="277">
        <v>5.67</v>
      </c>
      <c r="AJ6" s="270">
        <v>920</v>
      </c>
      <c r="AK6" s="282">
        <v>5.08</v>
      </c>
      <c r="AM6" s="66" t="s">
        <v>87</v>
      </c>
      <c r="AN6" s="72"/>
      <c r="AO6" s="72"/>
      <c r="AP6" s="72"/>
      <c r="AQ6" s="72"/>
      <c r="AR6" s="92"/>
      <c r="AS6" s="66" t="s">
        <v>5</v>
      </c>
      <c r="AT6" s="72"/>
      <c r="AU6" s="72"/>
      <c r="AV6" s="72"/>
      <c r="AW6" s="72"/>
      <c r="AX6" s="92"/>
      <c r="AY6" s="66" t="s">
        <v>88</v>
      </c>
      <c r="AZ6" s="72"/>
      <c r="BA6" s="72"/>
      <c r="BB6" s="72"/>
      <c r="BC6" s="72"/>
      <c r="BD6" s="92"/>
      <c r="BE6" s="66" t="s">
        <v>69</v>
      </c>
      <c r="BF6" s="72"/>
      <c r="BG6" s="72"/>
      <c r="BH6" s="72"/>
      <c r="BI6" s="72"/>
      <c r="BJ6" s="92"/>
      <c r="BK6" s="66" t="s">
        <v>89</v>
      </c>
      <c r="BL6" s="72"/>
      <c r="BM6" s="72"/>
      <c r="BN6" s="72"/>
      <c r="BO6" s="72"/>
      <c r="BP6" s="92"/>
      <c r="BQ6" s="66" t="s">
        <v>90</v>
      </c>
      <c r="BR6" s="72"/>
      <c r="BS6" s="72"/>
      <c r="BT6" s="72"/>
      <c r="BU6" s="72"/>
      <c r="BV6" s="92"/>
    </row>
    <row r="7" spans="1:74" s="143" customFormat="1" ht="13" customHeight="1">
      <c r="A7" s="139" t="s">
        <v>35</v>
      </c>
      <c r="B7" s="146">
        <v>4522</v>
      </c>
      <c r="C7" s="159">
        <v>4679</v>
      </c>
      <c r="D7" s="270">
        <v>9201</v>
      </c>
      <c r="E7" s="277">
        <v>19.95</v>
      </c>
      <c r="F7" s="270">
        <v>4122</v>
      </c>
      <c r="G7" s="282">
        <v>22.75</v>
      </c>
      <c r="H7" s="150">
        <v>1113</v>
      </c>
      <c r="I7" s="159">
        <v>1095</v>
      </c>
      <c r="J7" s="270">
        <v>2208</v>
      </c>
      <c r="K7" s="277">
        <v>4.79</v>
      </c>
      <c r="L7" s="270">
        <v>887</v>
      </c>
      <c r="M7" s="282">
        <v>4.8899999999999997</v>
      </c>
      <c r="N7" s="150">
        <v>720</v>
      </c>
      <c r="O7" s="159">
        <v>804</v>
      </c>
      <c r="P7" s="270">
        <v>1524</v>
      </c>
      <c r="Q7" s="277">
        <v>3.3</v>
      </c>
      <c r="R7" s="270">
        <v>513</v>
      </c>
      <c r="S7" s="286">
        <v>2.83</v>
      </c>
      <c r="T7" s="146">
        <v>938</v>
      </c>
      <c r="U7" s="159">
        <v>1012</v>
      </c>
      <c r="V7" s="270">
        <v>1950</v>
      </c>
      <c r="W7" s="277">
        <v>4.2300000000000004</v>
      </c>
      <c r="X7" s="270">
        <v>689</v>
      </c>
      <c r="Y7" s="282">
        <v>3.8</v>
      </c>
      <c r="Z7" s="150">
        <v>917</v>
      </c>
      <c r="AA7" s="159">
        <v>933</v>
      </c>
      <c r="AB7" s="270">
        <v>1850</v>
      </c>
      <c r="AC7" s="277">
        <v>4.01</v>
      </c>
      <c r="AD7" s="270">
        <v>673</v>
      </c>
      <c r="AE7" s="286">
        <v>3.71</v>
      </c>
      <c r="AF7" s="146">
        <v>1277</v>
      </c>
      <c r="AG7" s="159">
        <v>1337</v>
      </c>
      <c r="AH7" s="270">
        <v>2614</v>
      </c>
      <c r="AI7" s="277">
        <v>5.67</v>
      </c>
      <c r="AJ7" s="270">
        <v>921</v>
      </c>
      <c r="AK7" s="282">
        <v>5.08</v>
      </c>
      <c r="AM7" s="310" t="s">
        <v>19</v>
      </c>
      <c r="AN7" s="313" t="s">
        <v>22</v>
      </c>
      <c r="AO7" s="315" t="s">
        <v>57</v>
      </c>
      <c r="AP7" s="315" t="s">
        <v>10</v>
      </c>
      <c r="AQ7" s="315" t="s">
        <v>86</v>
      </c>
      <c r="AR7" s="326" t="s">
        <v>10</v>
      </c>
      <c r="AS7" s="310" t="s">
        <v>19</v>
      </c>
      <c r="AT7" s="313" t="s">
        <v>22</v>
      </c>
      <c r="AU7" s="315" t="s">
        <v>57</v>
      </c>
      <c r="AV7" s="315" t="s">
        <v>10</v>
      </c>
      <c r="AW7" s="315" t="s">
        <v>86</v>
      </c>
      <c r="AX7" s="326" t="s">
        <v>10</v>
      </c>
      <c r="AY7" s="310" t="s">
        <v>19</v>
      </c>
      <c r="AZ7" s="313" t="s">
        <v>22</v>
      </c>
      <c r="BA7" s="315" t="s">
        <v>57</v>
      </c>
      <c r="BB7" s="315" t="s">
        <v>10</v>
      </c>
      <c r="BC7" s="315" t="s">
        <v>86</v>
      </c>
      <c r="BD7" s="326" t="s">
        <v>10</v>
      </c>
      <c r="BE7" s="310" t="s">
        <v>19</v>
      </c>
      <c r="BF7" s="313" t="s">
        <v>22</v>
      </c>
      <c r="BG7" s="315" t="s">
        <v>57</v>
      </c>
      <c r="BH7" s="315" t="s">
        <v>10</v>
      </c>
      <c r="BI7" s="315" t="s">
        <v>86</v>
      </c>
      <c r="BJ7" s="326" t="s">
        <v>10</v>
      </c>
      <c r="BK7" s="310" t="s">
        <v>19</v>
      </c>
      <c r="BL7" s="313" t="s">
        <v>22</v>
      </c>
      <c r="BM7" s="315" t="s">
        <v>57</v>
      </c>
      <c r="BN7" s="315" t="s">
        <v>10</v>
      </c>
      <c r="BO7" s="315" t="s">
        <v>86</v>
      </c>
      <c r="BP7" s="326" t="s">
        <v>10</v>
      </c>
      <c r="BQ7" s="310" t="s">
        <v>19</v>
      </c>
      <c r="BR7" s="313" t="s">
        <v>22</v>
      </c>
      <c r="BS7" s="315" t="s">
        <v>57</v>
      </c>
      <c r="BT7" s="315" t="s">
        <v>10</v>
      </c>
      <c r="BU7" s="315" t="s">
        <v>86</v>
      </c>
      <c r="BV7" s="326" t="s">
        <v>10</v>
      </c>
    </row>
    <row r="8" spans="1:74" s="143" customFormat="1" ht="13" customHeight="1">
      <c r="A8" s="139" t="s">
        <v>38</v>
      </c>
      <c r="B8" s="146">
        <v>4531</v>
      </c>
      <c r="C8" s="159">
        <v>4689</v>
      </c>
      <c r="D8" s="270">
        <v>9220</v>
      </c>
      <c r="E8" s="277">
        <v>19.989999999999998</v>
      </c>
      <c r="F8" s="270">
        <v>4127</v>
      </c>
      <c r="G8" s="282">
        <v>22.76</v>
      </c>
      <c r="H8" s="150">
        <v>1117</v>
      </c>
      <c r="I8" s="159">
        <v>1097</v>
      </c>
      <c r="J8" s="270">
        <v>2214</v>
      </c>
      <c r="K8" s="277">
        <v>4.8</v>
      </c>
      <c r="L8" s="270">
        <v>888</v>
      </c>
      <c r="M8" s="282">
        <v>4.9000000000000004</v>
      </c>
      <c r="N8" s="150">
        <v>717</v>
      </c>
      <c r="O8" s="159">
        <v>801</v>
      </c>
      <c r="P8" s="270">
        <v>1518</v>
      </c>
      <c r="Q8" s="277">
        <v>3.29</v>
      </c>
      <c r="R8" s="270">
        <v>515</v>
      </c>
      <c r="S8" s="286">
        <v>2.84</v>
      </c>
      <c r="T8" s="146">
        <v>935</v>
      </c>
      <c r="U8" s="159">
        <v>1007</v>
      </c>
      <c r="V8" s="270">
        <v>1942</v>
      </c>
      <c r="W8" s="277">
        <v>4.21</v>
      </c>
      <c r="X8" s="270">
        <v>687</v>
      </c>
      <c r="Y8" s="282">
        <v>3.79</v>
      </c>
      <c r="Z8" s="150">
        <v>916</v>
      </c>
      <c r="AA8" s="159">
        <v>931</v>
      </c>
      <c r="AB8" s="270">
        <v>1847</v>
      </c>
      <c r="AC8" s="277">
        <v>4</v>
      </c>
      <c r="AD8" s="270">
        <v>672</v>
      </c>
      <c r="AE8" s="286">
        <v>3.71</v>
      </c>
      <c r="AF8" s="146">
        <v>1274</v>
      </c>
      <c r="AG8" s="159">
        <v>1333</v>
      </c>
      <c r="AH8" s="270">
        <v>2607</v>
      </c>
      <c r="AI8" s="277">
        <v>5.65</v>
      </c>
      <c r="AJ8" s="270">
        <v>920</v>
      </c>
      <c r="AK8" s="282">
        <v>5.07</v>
      </c>
      <c r="AM8" s="145">
        <f>$AO$27</f>
        <v>307</v>
      </c>
      <c r="AN8" s="158">
        <f>$AP$27</f>
        <v>333</v>
      </c>
      <c r="AO8" s="316">
        <f>AM8+AN8</f>
        <v>640</v>
      </c>
      <c r="AP8" s="276">
        <f>IF(AO8=0,"",ROUND(AO8/$BS$14*100,2))</f>
        <v>1.39</v>
      </c>
      <c r="AQ8" s="316">
        <f>$AQ$27</f>
        <v>219</v>
      </c>
      <c r="AR8" s="281">
        <f>IF(AQ8="","",ROUND(AQ8/$BU$14*100,2))</f>
        <v>1.21</v>
      </c>
      <c r="AS8" s="145">
        <f>$AO$28</f>
        <v>2280</v>
      </c>
      <c r="AT8" s="158">
        <f>$AP$28</f>
        <v>2344</v>
      </c>
      <c r="AU8" s="316">
        <f>AS8+AT8</f>
        <v>4624</v>
      </c>
      <c r="AV8" s="276">
        <f>IF(AU8=0,"",ROUND(AU8/$BS$14*100,2))</f>
        <v>10.029999999999999</v>
      </c>
      <c r="AW8" s="316">
        <f>$AQ$28</f>
        <v>1792</v>
      </c>
      <c r="AX8" s="281">
        <f>IF(AW8="","",ROUND(AW8/$BU$14*100,2))</f>
        <v>9.8800000000000008</v>
      </c>
      <c r="AY8" s="145">
        <f>$AO$29</f>
        <v>604</v>
      </c>
      <c r="AZ8" s="158">
        <f>$AP$29</f>
        <v>635</v>
      </c>
      <c r="BA8" s="316">
        <f>AY8+AZ8</f>
        <v>1239</v>
      </c>
      <c r="BB8" s="276">
        <f>IF(BA8=0,"",ROUND(BA8/$BS$14*100,2))</f>
        <v>2.69</v>
      </c>
      <c r="BC8" s="316">
        <f>$AQ$29</f>
        <v>428</v>
      </c>
      <c r="BD8" s="281">
        <f>IF(BC8="","",ROUND(BC8/$BU$14*100,2))</f>
        <v>2.36</v>
      </c>
      <c r="BE8" s="145">
        <f>$AO$30</f>
        <v>2665</v>
      </c>
      <c r="BF8" s="158">
        <f>$AP$30</f>
        <v>2582</v>
      </c>
      <c r="BG8" s="316">
        <f>BE8+BF8</f>
        <v>5247</v>
      </c>
      <c r="BH8" s="276">
        <f>IF(BG8=0,"",ROUND(BG8/$BS$14*100,2))</f>
        <v>11.38</v>
      </c>
      <c r="BI8" s="316">
        <f>$AQ$30</f>
        <v>2311</v>
      </c>
      <c r="BJ8" s="281">
        <f>IF(BI8="","",ROUND(BI8/$BU$14*100,2))</f>
        <v>12.74</v>
      </c>
      <c r="BK8" s="145">
        <f>$AO$31</f>
        <v>1231</v>
      </c>
      <c r="BL8" s="158">
        <f>$AP$31</f>
        <v>1270</v>
      </c>
      <c r="BM8" s="316">
        <f>BK8+BL8</f>
        <v>2501</v>
      </c>
      <c r="BN8" s="276">
        <f>IF(BM8=0,"",ROUND(BM8/$BS$14*100,2))</f>
        <v>5.42</v>
      </c>
      <c r="BO8" s="316">
        <f>$AQ$31</f>
        <v>930</v>
      </c>
      <c r="BP8" s="281">
        <f>IF(BO8="","",ROUND(BO8/$BU$14*100,2))</f>
        <v>5.13</v>
      </c>
      <c r="BQ8" s="145">
        <f>$AO$32</f>
        <v>931</v>
      </c>
      <c r="BR8" s="158">
        <f>$AP$32</f>
        <v>1011</v>
      </c>
      <c r="BS8" s="316">
        <f>BQ8+BR8</f>
        <v>1942</v>
      </c>
      <c r="BT8" s="276">
        <f>IF(BS8=0,"",ROUND(BS8/$BS$14*100,2))</f>
        <v>4.21</v>
      </c>
      <c r="BU8" s="316">
        <f>$AQ$32</f>
        <v>717</v>
      </c>
      <c r="BV8" s="281">
        <f>IF(BU8="","",ROUND(BU8/$BU$14*100,2))</f>
        <v>3.95</v>
      </c>
    </row>
    <row r="9" spans="1:74" s="143" customFormat="1" ht="13" customHeight="1">
      <c r="A9" s="139" t="s">
        <v>40</v>
      </c>
      <c r="B9" s="146">
        <v>4530</v>
      </c>
      <c r="C9" s="159">
        <v>4688</v>
      </c>
      <c r="D9" s="270">
        <v>9218</v>
      </c>
      <c r="E9" s="277">
        <v>19.989999999999998</v>
      </c>
      <c r="F9" s="270">
        <v>4114</v>
      </c>
      <c r="G9" s="282">
        <v>22.67</v>
      </c>
      <c r="H9" s="150">
        <v>1121</v>
      </c>
      <c r="I9" s="159">
        <v>1105</v>
      </c>
      <c r="J9" s="270">
        <v>2226</v>
      </c>
      <c r="K9" s="277">
        <v>4.83</v>
      </c>
      <c r="L9" s="270">
        <v>895</v>
      </c>
      <c r="M9" s="282">
        <v>4.93</v>
      </c>
      <c r="N9" s="150">
        <v>718</v>
      </c>
      <c r="O9" s="159">
        <v>804</v>
      </c>
      <c r="P9" s="270">
        <v>1522</v>
      </c>
      <c r="Q9" s="277">
        <v>3.3</v>
      </c>
      <c r="R9" s="270">
        <v>517</v>
      </c>
      <c r="S9" s="286">
        <v>2.85</v>
      </c>
      <c r="T9" s="146">
        <v>936</v>
      </c>
      <c r="U9" s="159">
        <v>1007</v>
      </c>
      <c r="V9" s="270">
        <v>1943</v>
      </c>
      <c r="W9" s="277">
        <v>4.21</v>
      </c>
      <c r="X9" s="270">
        <v>690</v>
      </c>
      <c r="Y9" s="282">
        <v>3.8</v>
      </c>
      <c r="Z9" s="150">
        <v>915</v>
      </c>
      <c r="AA9" s="159">
        <v>929</v>
      </c>
      <c r="AB9" s="270">
        <v>1844</v>
      </c>
      <c r="AC9" s="277">
        <v>4</v>
      </c>
      <c r="AD9" s="270">
        <v>673</v>
      </c>
      <c r="AE9" s="286">
        <v>3.71</v>
      </c>
      <c r="AF9" s="146">
        <v>1275</v>
      </c>
      <c r="AG9" s="159">
        <v>1334</v>
      </c>
      <c r="AH9" s="270">
        <v>2609</v>
      </c>
      <c r="AI9" s="277">
        <v>5.66</v>
      </c>
      <c r="AJ9" s="270">
        <v>922</v>
      </c>
      <c r="AK9" s="282">
        <v>5.08</v>
      </c>
      <c r="AM9" s="66" t="s">
        <v>41</v>
      </c>
      <c r="AN9" s="72"/>
      <c r="AO9" s="72"/>
      <c r="AP9" s="72"/>
      <c r="AQ9" s="72"/>
      <c r="AR9" s="92"/>
      <c r="AS9" s="66" t="s">
        <v>91</v>
      </c>
      <c r="AT9" s="72"/>
      <c r="AU9" s="72"/>
      <c r="AV9" s="72"/>
      <c r="AW9" s="72"/>
      <c r="AX9" s="92"/>
      <c r="AY9" s="66" t="s">
        <v>92</v>
      </c>
      <c r="AZ9" s="72"/>
      <c r="BA9" s="72"/>
      <c r="BB9" s="72"/>
      <c r="BC9" s="72"/>
      <c r="BD9" s="92"/>
      <c r="BE9" s="66" t="s">
        <v>94</v>
      </c>
      <c r="BF9" s="72"/>
      <c r="BG9" s="72"/>
      <c r="BH9" s="72"/>
      <c r="BI9" s="72"/>
      <c r="BJ9" s="92"/>
      <c r="BK9" s="66" t="s">
        <v>95</v>
      </c>
      <c r="BL9" s="72"/>
      <c r="BM9" s="72"/>
      <c r="BN9" s="72"/>
      <c r="BO9" s="72"/>
      <c r="BP9" s="92"/>
      <c r="BQ9" s="66" t="s">
        <v>96</v>
      </c>
      <c r="BR9" s="72"/>
      <c r="BS9" s="72"/>
      <c r="BT9" s="72"/>
      <c r="BU9" s="72"/>
      <c r="BV9" s="92"/>
    </row>
    <row r="10" spans="1:74" s="143" customFormat="1" ht="13" customHeight="1">
      <c r="A10" s="139" t="s">
        <v>18</v>
      </c>
      <c r="B10" s="146"/>
      <c r="C10" s="159"/>
      <c r="D10" s="270"/>
      <c r="E10" s="277"/>
      <c r="F10" s="270"/>
      <c r="G10" s="282"/>
      <c r="H10" s="150"/>
      <c r="I10" s="159"/>
      <c r="J10" s="270"/>
      <c r="K10" s="277"/>
      <c r="L10" s="270"/>
      <c r="M10" s="282"/>
      <c r="N10" s="150"/>
      <c r="O10" s="159"/>
      <c r="P10" s="270"/>
      <c r="Q10" s="277"/>
      <c r="R10" s="270"/>
      <c r="S10" s="286"/>
      <c r="T10" s="146"/>
      <c r="U10" s="159"/>
      <c r="V10" s="270"/>
      <c r="W10" s="277"/>
      <c r="X10" s="270"/>
      <c r="Y10" s="282"/>
      <c r="Z10" s="150"/>
      <c r="AA10" s="159"/>
      <c r="AB10" s="270"/>
      <c r="AC10" s="277"/>
      <c r="AD10" s="270"/>
      <c r="AE10" s="286"/>
      <c r="AF10" s="146"/>
      <c r="AG10" s="159"/>
      <c r="AH10" s="270"/>
      <c r="AI10" s="277"/>
      <c r="AJ10" s="270"/>
      <c r="AK10" s="282" t="str">
        <v/>
      </c>
      <c r="AM10" s="310" t="s">
        <v>19</v>
      </c>
      <c r="AN10" s="313" t="s">
        <v>22</v>
      </c>
      <c r="AO10" s="315" t="s">
        <v>57</v>
      </c>
      <c r="AP10" s="315" t="s">
        <v>10</v>
      </c>
      <c r="AQ10" s="315" t="s">
        <v>86</v>
      </c>
      <c r="AR10" s="326" t="s">
        <v>10</v>
      </c>
      <c r="AS10" s="310" t="s">
        <v>19</v>
      </c>
      <c r="AT10" s="313" t="s">
        <v>22</v>
      </c>
      <c r="AU10" s="315" t="s">
        <v>57</v>
      </c>
      <c r="AV10" s="315" t="s">
        <v>10</v>
      </c>
      <c r="AW10" s="315" t="s">
        <v>86</v>
      </c>
      <c r="AX10" s="326" t="s">
        <v>10</v>
      </c>
      <c r="AY10" s="310" t="s">
        <v>19</v>
      </c>
      <c r="AZ10" s="313" t="s">
        <v>22</v>
      </c>
      <c r="BA10" s="315" t="s">
        <v>57</v>
      </c>
      <c r="BB10" s="315" t="s">
        <v>10</v>
      </c>
      <c r="BC10" s="315" t="s">
        <v>86</v>
      </c>
      <c r="BD10" s="326" t="s">
        <v>10</v>
      </c>
      <c r="BE10" s="310" t="s">
        <v>19</v>
      </c>
      <c r="BF10" s="313" t="s">
        <v>22</v>
      </c>
      <c r="BG10" s="315" t="s">
        <v>57</v>
      </c>
      <c r="BH10" s="315" t="s">
        <v>10</v>
      </c>
      <c r="BI10" s="315" t="s">
        <v>86</v>
      </c>
      <c r="BJ10" s="326" t="s">
        <v>10</v>
      </c>
      <c r="BK10" s="310" t="s">
        <v>19</v>
      </c>
      <c r="BL10" s="313" t="s">
        <v>22</v>
      </c>
      <c r="BM10" s="315" t="s">
        <v>57</v>
      </c>
      <c r="BN10" s="315" t="s">
        <v>10</v>
      </c>
      <c r="BO10" s="315" t="s">
        <v>86</v>
      </c>
      <c r="BP10" s="326" t="s">
        <v>10</v>
      </c>
      <c r="BQ10" s="310" t="s">
        <v>19</v>
      </c>
      <c r="BR10" s="313" t="s">
        <v>22</v>
      </c>
      <c r="BS10" s="315" t="s">
        <v>57</v>
      </c>
      <c r="BT10" s="315" t="s">
        <v>10</v>
      </c>
      <c r="BU10" s="315" t="s">
        <v>86</v>
      </c>
      <c r="BV10" s="326" t="s">
        <v>10</v>
      </c>
    </row>
    <row r="11" spans="1:74" s="143" customFormat="1" ht="13" customHeight="1">
      <c r="A11" s="139" t="s">
        <v>43</v>
      </c>
      <c r="B11" s="146"/>
      <c r="C11" s="159"/>
      <c r="D11" s="270"/>
      <c r="E11" s="277"/>
      <c r="F11" s="270"/>
      <c r="G11" s="282"/>
      <c r="H11" s="150"/>
      <c r="I11" s="159"/>
      <c r="J11" s="270"/>
      <c r="K11" s="277"/>
      <c r="L11" s="270"/>
      <c r="M11" s="282"/>
      <c r="N11" s="150"/>
      <c r="O11" s="159"/>
      <c r="P11" s="270"/>
      <c r="Q11" s="277"/>
      <c r="R11" s="270"/>
      <c r="S11" s="286"/>
      <c r="T11" s="146"/>
      <c r="U11" s="159"/>
      <c r="V11" s="270"/>
      <c r="W11" s="277"/>
      <c r="X11" s="270"/>
      <c r="Y11" s="282"/>
      <c r="Z11" s="150"/>
      <c r="AA11" s="159"/>
      <c r="AB11" s="270"/>
      <c r="AC11" s="277"/>
      <c r="AD11" s="270"/>
      <c r="AE11" s="286"/>
      <c r="AF11" s="146"/>
      <c r="AG11" s="159"/>
      <c r="AH11" s="270"/>
      <c r="AI11" s="277"/>
      <c r="AJ11" s="270"/>
      <c r="AK11" s="282" t="str">
        <v/>
      </c>
      <c r="AM11" s="145">
        <f>$AO$33</f>
        <v>690</v>
      </c>
      <c r="AN11" s="158">
        <f>$AP$33</f>
        <v>734</v>
      </c>
      <c r="AO11" s="316">
        <f>AM11+AN11</f>
        <v>1424</v>
      </c>
      <c r="AP11" s="276">
        <f>IF(AO11=0,"",ROUND(AO11/$BS$14*100,2))</f>
        <v>3.09</v>
      </c>
      <c r="AQ11" s="316">
        <f>$AQ$33</f>
        <v>496</v>
      </c>
      <c r="AR11" s="281">
        <f>IF(AQ11="","",ROUND(AQ11/$BU$14*100,2))</f>
        <v>2.73</v>
      </c>
      <c r="AS11" s="145">
        <f>$AO$34</f>
        <v>820</v>
      </c>
      <c r="AT11" s="158">
        <f>$AP$34</f>
        <v>837</v>
      </c>
      <c r="AU11" s="316">
        <f>AS11+AT11</f>
        <v>1657</v>
      </c>
      <c r="AV11" s="276">
        <f>IF(AU11=0,"",ROUND(AU11/$BS$14*100,2))</f>
        <v>3.59</v>
      </c>
      <c r="AW11" s="316">
        <f>$AQ$34</f>
        <v>603</v>
      </c>
      <c r="AX11" s="281">
        <f>IF(AW11="","",ROUND(AW11/$BU$14*100,2))</f>
        <v>3.32</v>
      </c>
      <c r="AY11" s="145">
        <f>$AO$35</f>
        <v>595</v>
      </c>
      <c r="AZ11" s="158">
        <f>$AP$35</f>
        <v>613</v>
      </c>
      <c r="BA11" s="316">
        <f>AY11+AZ11</f>
        <v>1208</v>
      </c>
      <c r="BB11" s="276">
        <f>IF(BA11=0,"",ROUND(BA11/$BS$14*100,2))</f>
        <v>2.62</v>
      </c>
      <c r="BC11" s="316">
        <f>$AQ$35</f>
        <v>422</v>
      </c>
      <c r="BD11" s="281">
        <f>IF(BC11="","",ROUND(BC11/$BU$14*100,2))</f>
        <v>2.33</v>
      </c>
      <c r="BE11" s="145">
        <f>$AO$36</f>
        <v>468</v>
      </c>
      <c r="BF11" s="158">
        <f>$AP$36</f>
        <v>492</v>
      </c>
      <c r="BG11" s="316">
        <f>BE11+BF11</f>
        <v>960</v>
      </c>
      <c r="BH11" s="276">
        <f>IF(BG11=0,"",ROUND(BG11/$BS$14*100,2))</f>
        <v>2.08</v>
      </c>
      <c r="BI11" s="316">
        <f>$AQ$36</f>
        <v>353</v>
      </c>
      <c r="BJ11" s="281">
        <f>IF(BI11="","",ROUND(BI11/$BU$14*100,2))</f>
        <v>1.95</v>
      </c>
      <c r="BK11" s="145">
        <f>$AO$37</f>
        <v>143</v>
      </c>
      <c r="BL11" s="158">
        <f>$AP$37</f>
        <v>168</v>
      </c>
      <c r="BM11" s="316">
        <f>BK11+BL11</f>
        <v>311</v>
      </c>
      <c r="BN11" s="276">
        <f>IF(BM11=0,"",ROUND(BM11/$BS$14*100,2))</f>
        <v>0.67</v>
      </c>
      <c r="BO11" s="316">
        <f>$AQ$37</f>
        <v>139</v>
      </c>
      <c r="BP11" s="281">
        <f>IF(BO11="","",ROUND(BO11/$BU$14*100,2))</f>
        <v>0.77</v>
      </c>
      <c r="BQ11" s="145">
        <f>AM5+AS5+AY5+BE5+BK5+BQ5+AM8+AS8+AY8+BE8+BK8+BQ8+AM11+AS11+AY11+BE11+BK11</f>
        <v>20229</v>
      </c>
      <c r="BR11" s="158">
        <f>AN5+AT5+AZ5+BF5+BL5+BR5+AN8+AT8+AZ8+BF8+BL8+BR8+AN11+AT11+AZ11+BF11+BL11</f>
        <v>20886</v>
      </c>
      <c r="BS11" s="316">
        <f>BQ11+BR11</f>
        <v>41115</v>
      </c>
      <c r="BT11" s="276">
        <f>IF(BS11=0,"",ROUND(BS11/$BS$14*100,2))</f>
        <v>89.16</v>
      </c>
      <c r="BU11" s="316">
        <f>AQ5+AW5+BC5+BI5+BO5+BU5+AQ8+AW8+BC8+BI8+BO8+BU8+AQ11+AW11+BC11+BI11+BO11</f>
        <v>16221</v>
      </c>
      <c r="BV11" s="281">
        <f>IF(BU11="","",ROUND(BU11/$BU$14*100,2))</f>
        <v>89.4</v>
      </c>
    </row>
    <row r="12" spans="1:74" s="143" customFormat="1" ht="13" customHeight="1">
      <c r="A12" s="139" t="s">
        <v>46</v>
      </c>
      <c r="B12" s="146"/>
      <c r="C12" s="159"/>
      <c r="D12" s="270"/>
      <c r="E12" s="277"/>
      <c r="F12" s="270"/>
      <c r="G12" s="282"/>
      <c r="H12" s="150"/>
      <c r="I12" s="159"/>
      <c r="J12" s="270"/>
      <c r="K12" s="277"/>
      <c r="L12" s="270"/>
      <c r="M12" s="282"/>
      <c r="N12" s="150"/>
      <c r="O12" s="159"/>
      <c r="P12" s="270"/>
      <c r="Q12" s="277"/>
      <c r="R12" s="270"/>
      <c r="S12" s="286"/>
      <c r="T12" s="146"/>
      <c r="U12" s="159"/>
      <c r="V12" s="270"/>
      <c r="W12" s="277"/>
      <c r="X12" s="270"/>
      <c r="Y12" s="282"/>
      <c r="Z12" s="150"/>
      <c r="AA12" s="159"/>
      <c r="AB12" s="270"/>
      <c r="AC12" s="277"/>
      <c r="AD12" s="270"/>
      <c r="AE12" s="286"/>
      <c r="AF12" s="146"/>
      <c r="AG12" s="159"/>
      <c r="AH12" s="270"/>
      <c r="AI12" s="277"/>
      <c r="AJ12" s="270"/>
      <c r="AK12" s="282" t="str">
        <v/>
      </c>
      <c r="AM12" s="66" t="s">
        <v>98</v>
      </c>
      <c r="AN12" s="72"/>
      <c r="AO12" s="72"/>
      <c r="AP12" s="72"/>
      <c r="AQ12" s="72"/>
      <c r="AR12" s="92"/>
      <c r="AS12" s="66" t="s">
        <v>85</v>
      </c>
      <c r="AT12" s="72"/>
      <c r="AU12" s="72"/>
      <c r="AV12" s="72"/>
      <c r="AW12" s="72"/>
      <c r="AX12" s="92"/>
      <c r="AY12" s="66" t="s">
        <v>99</v>
      </c>
      <c r="AZ12" s="72"/>
      <c r="BA12" s="72"/>
      <c r="BB12" s="72"/>
      <c r="BC12" s="72"/>
      <c r="BD12" s="92"/>
      <c r="BE12" s="66" t="s">
        <v>102</v>
      </c>
      <c r="BF12" s="72"/>
      <c r="BG12" s="72"/>
      <c r="BH12" s="72"/>
      <c r="BI12" s="72"/>
      <c r="BJ12" s="92"/>
      <c r="BK12" s="66" t="s">
        <v>44</v>
      </c>
      <c r="BL12" s="72"/>
      <c r="BM12" s="72"/>
      <c r="BN12" s="72"/>
      <c r="BO12" s="72"/>
      <c r="BP12" s="92"/>
      <c r="BQ12" s="66" t="s">
        <v>62</v>
      </c>
      <c r="BR12" s="72"/>
      <c r="BS12" s="72"/>
      <c r="BT12" s="72"/>
      <c r="BU12" s="72"/>
      <c r="BV12" s="92"/>
    </row>
    <row r="13" spans="1:74" s="143" customFormat="1" ht="13" customHeight="1">
      <c r="A13" s="139" t="s">
        <v>47</v>
      </c>
      <c r="B13" s="146"/>
      <c r="C13" s="159"/>
      <c r="D13" s="270"/>
      <c r="E13" s="277"/>
      <c r="F13" s="270"/>
      <c r="G13" s="282"/>
      <c r="H13" s="150"/>
      <c r="I13" s="159"/>
      <c r="J13" s="270"/>
      <c r="K13" s="277"/>
      <c r="L13" s="270"/>
      <c r="M13" s="282"/>
      <c r="N13" s="150"/>
      <c r="O13" s="159"/>
      <c r="P13" s="270"/>
      <c r="Q13" s="277"/>
      <c r="R13" s="270"/>
      <c r="S13" s="286"/>
      <c r="T13" s="146"/>
      <c r="U13" s="159"/>
      <c r="V13" s="270"/>
      <c r="W13" s="277"/>
      <c r="X13" s="270"/>
      <c r="Y13" s="282"/>
      <c r="Z13" s="150"/>
      <c r="AA13" s="159"/>
      <c r="AB13" s="270"/>
      <c r="AC13" s="277"/>
      <c r="AD13" s="270"/>
      <c r="AE13" s="286"/>
      <c r="AF13" s="146"/>
      <c r="AG13" s="159"/>
      <c r="AH13" s="270"/>
      <c r="AI13" s="277"/>
      <c r="AJ13" s="270"/>
      <c r="AK13" s="282" t="str">
        <v/>
      </c>
      <c r="AM13" s="310" t="s">
        <v>19</v>
      </c>
      <c r="AN13" s="313" t="s">
        <v>22</v>
      </c>
      <c r="AO13" s="315" t="s">
        <v>57</v>
      </c>
      <c r="AP13" s="315" t="s">
        <v>10</v>
      </c>
      <c r="AQ13" s="315" t="s">
        <v>86</v>
      </c>
      <c r="AR13" s="326" t="s">
        <v>10</v>
      </c>
      <c r="AS13" s="310" t="s">
        <v>19</v>
      </c>
      <c r="AT13" s="313" t="s">
        <v>22</v>
      </c>
      <c r="AU13" s="315" t="s">
        <v>57</v>
      </c>
      <c r="AV13" s="315" t="s">
        <v>10</v>
      </c>
      <c r="AW13" s="315" t="s">
        <v>86</v>
      </c>
      <c r="AX13" s="326" t="s">
        <v>10</v>
      </c>
      <c r="AY13" s="310" t="s">
        <v>19</v>
      </c>
      <c r="AZ13" s="313" t="s">
        <v>22</v>
      </c>
      <c r="BA13" s="315" t="s">
        <v>57</v>
      </c>
      <c r="BB13" s="315" t="s">
        <v>10</v>
      </c>
      <c r="BC13" s="315" t="s">
        <v>86</v>
      </c>
      <c r="BD13" s="326" t="s">
        <v>10</v>
      </c>
      <c r="BE13" s="310" t="s">
        <v>19</v>
      </c>
      <c r="BF13" s="313" t="s">
        <v>22</v>
      </c>
      <c r="BG13" s="315" t="s">
        <v>57</v>
      </c>
      <c r="BH13" s="315" t="s">
        <v>10</v>
      </c>
      <c r="BI13" s="315" t="s">
        <v>86</v>
      </c>
      <c r="BJ13" s="326" t="s">
        <v>10</v>
      </c>
      <c r="BK13" s="310" t="s">
        <v>19</v>
      </c>
      <c r="BL13" s="313" t="s">
        <v>22</v>
      </c>
      <c r="BM13" s="315" t="s">
        <v>57</v>
      </c>
      <c r="BN13" s="315" t="s">
        <v>10</v>
      </c>
      <c r="BO13" s="315" t="s">
        <v>86</v>
      </c>
      <c r="BP13" s="326" t="s">
        <v>10</v>
      </c>
      <c r="BQ13" s="310" t="s">
        <v>19</v>
      </c>
      <c r="BR13" s="313" t="s">
        <v>22</v>
      </c>
      <c r="BS13" s="315" t="s">
        <v>57</v>
      </c>
      <c r="BT13" s="315" t="s">
        <v>10</v>
      </c>
      <c r="BU13" s="315" t="s">
        <v>86</v>
      </c>
      <c r="BV13" s="326" t="s">
        <v>10</v>
      </c>
    </row>
    <row r="14" spans="1:74" s="143" customFormat="1" ht="13" customHeight="1">
      <c r="A14" s="139" t="s">
        <v>33</v>
      </c>
      <c r="B14" s="146"/>
      <c r="C14" s="159"/>
      <c r="D14" s="270"/>
      <c r="E14" s="277"/>
      <c r="F14" s="270"/>
      <c r="G14" s="282"/>
      <c r="H14" s="150"/>
      <c r="I14" s="159"/>
      <c r="J14" s="270"/>
      <c r="K14" s="277"/>
      <c r="L14" s="270"/>
      <c r="M14" s="282"/>
      <c r="N14" s="150"/>
      <c r="O14" s="159"/>
      <c r="P14" s="270"/>
      <c r="Q14" s="277"/>
      <c r="R14" s="270"/>
      <c r="S14" s="286"/>
      <c r="T14" s="146"/>
      <c r="U14" s="159"/>
      <c r="V14" s="270"/>
      <c r="W14" s="277"/>
      <c r="X14" s="270"/>
      <c r="Y14" s="282"/>
      <c r="Z14" s="150"/>
      <c r="AA14" s="159"/>
      <c r="AB14" s="270"/>
      <c r="AC14" s="277"/>
      <c r="AD14" s="270"/>
      <c r="AE14" s="286"/>
      <c r="AF14" s="146"/>
      <c r="AG14" s="159"/>
      <c r="AH14" s="270"/>
      <c r="AI14" s="277"/>
      <c r="AJ14" s="270"/>
      <c r="AK14" s="282" t="str">
        <v/>
      </c>
      <c r="AM14" s="203">
        <f>$AO$38</f>
        <v>770</v>
      </c>
      <c r="AN14" s="299">
        <f>$AP$38</f>
        <v>856</v>
      </c>
      <c r="AO14" s="317">
        <f>AM14+AN14</f>
        <v>1626</v>
      </c>
      <c r="AP14" s="321">
        <f>IF(AO14=0,"",ROUND(AO14/$BS$14*100,2))</f>
        <v>3.53</v>
      </c>
      <c r="AQ14" s="317">
        <f>$AQ$38</f>
        <v>644</v>
      </c>
      <c r="AR14" s="327">
        <f>IF(AQ14="","",ROUND(AQ14/$BU$14*100,2))</f>
        <v>3.55</v>
      </c>
      <c r="AS14" s="203">
        <f>$AO$39</f>
        <v>816</v>
      </c>
      <c r="AT14" s="299">
        <f>$AP$39</f>
        <v>912</v>
      </c>
      <c r="AU14" s="317">
        <f>AS14+AT14</f>
        <v>1728</v>
      </c>
      <c r="AV14" s="321">
        <f>IF(AU14=0,"",ROUND(AU14/$BS$14*100,2))</f>
        <v>3.75</v>
      </c>
      <c r="AW14" s="317">
        <f>$AQ$39</f>
        <v>685</v>
      </c>
      <c r="AX14" s="327">
        <f>IF(AW14="","",ROUND(AW14/$BU$14*100,2))</f>
        <v>3.78</v>
      </c>
      <c r="AY14" s="203">
        <f>$AO$40</f>
        <v>334</v>
      </c>
      <c r="AZ14" s="299">
        <f>$AP$40</f>
        <v>332</v>
      </c>
      <c r="BA14" s="317">
        <f>AY14+AZ14</f>
        <v>666</v>
      </c>
      <c r="BB14" s="321">
        <f>IF(BA14=0,"",ROUND(BA14/$BS$14*100,2))</f>
        <v>1.44</v>
      </c>
      <c r="BC14" s="317">
        <f>$AQ$40</f>
        <v>251</v>
      </c>
      <c r="BD14" s="327">
        <f>IF(BC14="","",ROUND(BC14/$BU$14*100,2))</f>
        <v>1.38</v>
      </c>
      <c r="BE14" s="203">
        <f>$AO$41</f>
        <v>484</v>
      </c>
      <c r="BF14" s="299">
        <f>$AP$41</f>
        <v>496</v>
      </c>
      <c r="BG14" s="317">
        <f>BE14+BF14</f>
        <v>980</v>
      </c>
      <c r="BH14" s="321">
        <f>IF(BG14=0,"",ROUND(BG14/$BS$14*100,2))</f>
        <v>2.13</v>
      </c>
      <c r="BI14" s="317">
        <f>$AQ$41</f>
        <v>344</v>
      </c>
      <c r="BJ14" s="327">
        <f>IF(BI14="","",ROUND(BI14/$BU$14*100,2))</f>
        <v>1.9</v>
      </c>
      <c r="BK14" s="203">
        <f>AM14+AS14+AY14+BE14</f>
        <v>2404</v>
      </c>
      <c r="BL14" s="299">
        <f>AN14+AT14+AZ14+BF14</f>
        <v>2596</v>
      </c>
      <c r="BM14" s="317">
        <f>BK14+BL14</f>
        <v>5000</v>
      </c>
      <c r="BN14" s="321">
        <f>IF(BM14=0,"",ROUND(BM14/$BS$14*100,2))</f>
        <v>10.84</v>
      </c>
      <c r="BO14" s="317">
        <f>AQ14+AW14+BC14+BI14</f>
        <v>1924</v>
      </c>
      <c r="BP14" s="327">
        <f>IF(BO14="","",ROUND(BO14/$BU$14*100,2))</f>
        <v>10.6</v>
      </c>
      <c r="BQ14" s="203">
        <f>BQ11+BK14</f>
        <v>22633</v>
      </c>
      <c r="BR14" s="299">
        <f>BR11+BL14</f>
        <v>23482</v>
      </c>
      <c r="BS14" s="317">
        <f>BQ14+BR14</f>
        <v>46115</v>
      </c>
      <c r="BT14" s="321">
        <f>IF(BS14=0,"",ROUND(BS14/$BS$14*100,2))</f>
        <v>100</v>
      </c>
      <c r="BU14" s="317">
        <f>BU11+BO14</f>
        <v>18145</v>
      </c>
      <c r="BV14" s="327">
        <f>IF(BU14="","",ROUND(BU14/$BU$14*100,2))</f>
        <v>100</v>
      </c>
    </row>
    <row r="15" spans="1:74" s="143" customFormat="1" ht="13" customHeight="1">
      <c r="A15" s="139" t="s">
        <v>51</v>
      </c>
      <c r="B15" s="146"/>
      <c r="C15" s="159"/>
      <c r="D15" s="270"/>
      <c r="E15" s="277"/>
      <c r="F15" s="270"/>
      <c r="G15" s="282"/>
      <c r="H15" s="150"/>
      <c r="I15" s="159"/>
      <c r="J15" s="270"/>
      <c r="K15" s="277"/>
      <c r="L15" s="270"/>
      <c r="M15" s="282"/>
      <c r="N15" s="150"/>
      <c r="O15" s="159"/>
      <c r="P15" s="270"/>
      <c r="Q15" s="277"/>
      <c r="R15" s="270"/>
      <c r="S15" s="286"/>
      <c r="T15" s="146"/>
      <c r="U15" s="159"/>
      <c r="V15" s="270"/>
      <c r="W15" s="277"/>
      <c r="X15" s="270"/>
      <c r="Y15" s="282"/>
      <c r="Z15" s="150"/>
      <c r="AA15" s="159"/>
      <c r="AB15" s="270"/>
      <c r="AC15" s="277"/>
      <c r="AD15" s="270"/>
      <c r="AE15" s="286"/>
      <c r="AF15" s="146"/>
      <c r="AG15" s="159"/>
      <c r="AH15" s="270"/>
      <c r="AI15" s="277"/>
      <c r="AJ15" s="270"/>
      <c r="AK15" s="282" t="str">
        <v/>
      </c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</row>
    <row r="16" spans="1:74" s="143" customFormat="1" ht="13" customHeight="1">
      <c r="A16" s="140" t="s">
        <v>39</v>
      </c>
      <c r="B16" s="147"/>
      <c r="C16" s="160"/>
      <c r="D16" s="271"/>
      <c r="E16" s="278"/>
      <c r="F16" s="271"/>
      <c r="G16" s="283"/>
      <c r="H16" s="151"/>
      <c r="I16" s="160"/>
      <c r="J16" s="271"/>
      <c r="K16" s="278"/>
      <c r="L16" s="271"/>
      <c r="M16" s="283"/>
      <c r="N16" s="151"/>
      <c r="O16" s="160"/>
      <c r="P16" s="271"/>
      <c r="Q16" s="278"/>
      <c r="R16" s="271"/>
      <c r="S16" s="287"/>
      <c r="T16" s="147"/>
      <c r="U16" s="160"/>
      <c r="V16" s="271"/>
      <c r="W16" s="278"/>
      <c r="X16" s="271"/>
      <c r="Y16" s="283"/>
      <c r="Z16" s="151"/>
      <c r="AA16" s="160"/>
      <c r="AB16" s="271"/>
      <c r="AC16" s="278"/>
      <c r="AD16" s="271"/>
      <c r="AE16" s="287"/>
      <c r="AF16" s="147"/>
      <c r="AG16" s="160"/>
      <c r="AH16" s="271"/>
      <c r="AI16" s="278"/>
      <c r="AJ16" s="271"/>
      <c r="AK16" s="283" t="str">
        <v/>
      </c>
      <c r="AM16" s="143"/>
      <c r="AN16" s="143"/>
      <c r="AO16" s="143"/>
      <c r="AP16" s="143"/>
      <c r="AQ16" s="143"/>
      <c r="AR16" s="143"/>
      <c r="AS16" s="56"/>
      <c r="AT16" s="56"/>
      <c r="AU16" s="56"/>
      <c r="AV16" s="56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</row>
    <row r="17" spans="1:48" ht="13" customHeight="1">
      <c r="B17" s="2"/>
      <c r="C17" s="2"/>
      <c r="D17" s="272"/>
      <c r="E17" s="2"/>
      <c r="F17" s="272"/>
      <c r="G17" s="2"/>
      <c r="H17" s="2"/>
      <c r="I17" s="2"/>
      <c r="J17" s="272"/>
      <c r="K17" s="2"/>
      <c r="L17" s="272"/>
      <c r="M17" s="2"/>
      <c r="N17" s="2"/>
      <c r="O17" s="2"/>
      <c r="P17" s="272"/>
      <c r="Q17" s="2"/>
      <c r="R17" s="272"/>
      <c r="S17" s="2"/>
      <c r="T17" s="2"/>
      <c r="U17" s="2"/>
      <c r="V17" s="272"/>
      <c r="W17" s="2"/>
      <c r="X17" s="272"/>
      <c r="Y17" s="2"/>
      <c r="Z17" s="2"/>
      <c r="AA17" s="2"/>
      <c r="AB17" s="272"/>
      <c r="AC17" s="2"/>
      <c r="AD17" s="272"/>
      <c r="AE17" s="2"/>
      <c r="AF17" s="2"/>
      <c r="AG17" s="2"/>
      <c r="AH17" s="272"/>
      <c r="AI17" s="2"/>
      <c r="AJ17" s="272"/>
      <c r="AK17" s="2"/>
      <c r="AM17" s="1" t="s">
        <v>118</v>
      </c>
      <c r="AS17" s="56"/>
      <c r="AU17" s="56"/>
      <c r="AV17" s="56"/>
    </row>
    <row r="18" spans="1:48" s="260" customFormat="1" ht="13" customHeight="1">
      <c r="A18" s="261" t="s">
        <v>14</v>
      </c>
      <c r="B18" s="263" t="s">
        <v>87</v>
      </c>
      <c r="C18" s="266"/>
      <c r="D18" s="273"/>
      <c r="E18" s="266"/>
      <c r="F18" s="273"/>
      <c r="G18" s="279"/>
      <c r="H18" s="263" t="s">
        <v>5</v>
      </c>
      <c r="I18" s="266"/>
      <c r="J18" s="273"/>
      <c r="K18" s="266"/>
      <c r="L18" s="273"/>
      <c r="M18" s="279"/>
      <c r="N18" s="263" t="s">
        <v>88</v>
      </c>
      <c r="O18" s="266"/>
      <c r="P18" s="273"/>
      <c r="Q18" s="266"/>
      <c r="R18" s="273"/>
      <c r="S18" s="279"/>
      <c r="T18" s="263" t="s">
        <v>69</v>
      </c>
      <c r="U18" s="266"/>
      <c r="V18" s="273"/>
      <c r="W18" s="266"/>
      <c r="X18" s="273"/>
      <c r="Y18" s="279"/>
      <c r="Z18" s="263" t="s">
        <v>89</v>
      </c>
      <c r="AA18" s="266"/>
      <c r="AB18" s="273"/>
      <c r="AC18" s="266"/>
      <c r="AD18" s="273"/>
      <c r="AE18" s="279"/>
      <c r="AF18" s="263" t="s">
        <v>90</v>
      </c>
      <c r="AG18" s="266"/>
      <c r="AH18" s="273"/>
      <c r="AI18" s="266"/>
      <c r="AJ18" s="273"/>
      <c r="AK18" s="279"/>
      <c r="AS18" s="56"/>
      <c r="AT18" s="56"/>
      <c r="AU18" s="56"/>
      <c r="AV18" s="56"/>
    </row>
    <row r="19" spans="1:48" ht="13" customHeight="1">
      <c r="A19" s="262"/>
      <c r="B19" s="265" t="s">
        <v>19</v>
      </c>
      <c r="C19" s="267" t="s">
        <v>22</v>
      </c>
      <c r="D19" s="268" t="s">
        <v>57</v>
      </c>
      <c r="E19" s="275" t="s">
        <v>10</v>
      </c>
      <c r="F19" s="268" t="s">
        <v>86</v>
      </c>
      <c r="G19" s="284" t="s">
        <v>10</v>
      </c>
      <c r="H19" s="264" t="s">
        <v>19</v>
      </c>
      <c r="I19" s="267" t="s">
        <v>22</v>
      </c>
      <c r="J19" s="268" t="s">
        <v>57</v>
      </c>
      <c r="K19" s="275" t="s">
        <v>10</v>
      </c>
      <c r="L19" s="268" t="s">
        <v>86</v>
      </c>
      <c r="M19" s="280" t="s">
        <v>10</v>
      </c>
      <c r="N19" s="265" t="s">
        <v>19</v>
      </c>
      <c r="O19" s="267" t="s">
        <v>22</v>
      </c>
      <c r="P19" s="268" t="s">
        <v>57</v>
      </c>
      <c r="Q19" s="275" t="s">
        <v>10</v>
      </c>
      <c r="R19" s="268" t="s">
        <v>86</v>
      </c>
      <c r="S19" s="284" t="s">
        <v>10</v>
      </c>
      <c r="T19" s="264" t="s">
        <v>19</v>
      </c>
      <c r="U19" s="267" t="s">
        <v>22</v>
      </c>
      <c r="V19" s="268" t="s">
        <v>57</v>
      </c>
      <c r="W19" s="275" t="s">
        <v>10</v>
      </c>
      <c r="X19" s="268" t="s">
        <v>86</v>
      </c>
      <c r="Y19" s="280" t="s">
        <v>10</v>
      </c>
      <c r="Z19" s="265" t="s">
        <v>19</v>
      </c>
      <c r="AA19" s="267" t="s">
        <v>22</v>
      </c>
      <c r="AB19" s="268" t="s">
        <v>57</v>
      </c>
      <c r="AC19" s="275" t="s">
        <v>10</v>
      </c>
      <c r="AD19" s="268" t="s">
        <v>86</v>
      </c>
      <c r="AE19" s="284" t="s">
        <v>10</v>
      </c>
      <c r="AF19" s="264" t="s">
        <v>19</v>
      </c>
      <c r="AG19" s="267" t="s">
        <v>22</v>
      </c>
      <c r="AH19" s="268" t="s">
        <v>57</v>
      </c>
      <c r="AI19" s="275" t="s">
        <v>10</v>
      </c>
      <c r="AJ19" s="268" t="s">
        <v>86</v>
      </c>
      <c r="AK19" s="280" t="s">
        <v>10</v>
      </c>
      <c r="AM19" s="311" t="s">
        <v>159</v>
      </c>
      <c r="AN19" s="311" t="s">
        <v>140</v>
      </c>
      <c r="AO19" s="311"/>
      <c r="AP19" s="311"/>
      <c r="AQ19" s="311" t="s">
        <v>139</v>
      </c>
      <c r="AS19" s="56"/>
      <c r="AT19" s="56"/>
      <c r="AU19" s="56"/>
      <c r="AV19" s="56"/>
    </row>
    <row r="20" spans="1:48" ht="13" customHeight="1">
      <c r="A20" s="138" t="str">
        <f>A5</f>
        <v>令和8年4月</v>
      </c>
      <c r="B20" s="149">
        <v>312</v>
      </c>
      <c r="C20" s="158">
        <v>339</v>
      </c>
      <c r="D20" s="269">
        <v>651</v>
      </c>
      <c r="E20" s="276">
        <v>1.41</v>
      </c>
      <c r="F20" s="269">
        <v>219</v>
      </c>
      <c r="G20" s="285">
        <v>1.21</v>
      </c>
      <c r="H20" s="145">
        <v>2265</v>
      </c>
      <c r="I20" s="158">
        <v>2332</v>
      </c>
      <c r="J20" s="269">
        <v>4597</v>
      </c>
      <c r="K20" s="276">
        <v>9.9499999999999993</v>
      </c>
      <c r="L20" s="269">
        <v>1763</v>
      </c>
      <c r="M20" s="281">
        <v>9.74</v>
      </c>
      <c r="N20" s="149">
        <v>616</v>
      </c>
      <c r="O20" s="158">
        <v>636</v>
      </c>
      <c r="P20" s="269">
        <v>1252</v>
      </c>
      <c r="Q20" s="276">
        <v>2.71</v>
      </c>
      <c r="R20" s="269">
        <v>433</v>
      </c>
      <c r="S20" s="285">
        <v>2.39</v>
      </c>
      <c r="T20" s="145">
        <v>2660</v>
      </c>
      <c r="U20" s="158">
        <v>2563</v>
      </c>
      <c r="V20" s="269">
        <v>5223</v>
      </c>
      <c r="W20" s="276">
        <v>11.31</v>
      </c>
      <c r="X20" s="269">
        <v>2297</v>
      </c>
      <c r="Y20" s="281">
        <v>12.69</v>
      </c>
      <c r="Z20" s="149">
        <v>1226</v>
      </c>
      <c r="AA20" s="158">
        <v>1271</v>
      </c>
      <c r="AB20" s="269">
        <v>2497</v>
      </c>
      <c r="AC20" s="276">
        <v>5.41</v>
      </c>
      <c r="AD20" s="269">
        <v>921</v>
      </c>
      <c r="AE20" s="285">
        <v>5.09</v>
      </c>
      <c r="AF20" s="145">
        <v>936</v>
      </c>
      <c r="AG20" s="158">
        <v>1024</v>
      </c>
      <c r="AH20" s="269">
        <v>1960</v>
      </c>
      <c r="AI20" s="276">
        <v>4.24</v>
      </c>
      <c r="AJ20" s="269">
        <v>722</v>
      </c>
      <c r="AK20" s="281">
        <v>3.99</v>
      </c>
      <c r="AM20" s="311"/>
      <c r="AN20" s="312" t="s">
        <v>57</v>
      </c>
      <c r="AO20" s="318" t="s">
        <v>19</v>
      </c>
      <c r="AP20" s="322" t="s">
        <v>22</v>
      </c>
      <c r="AQ20" s="311"/>
      <c r="AS20" s="56"/>
      <c r="AT20" s="56"/>
      <c r="AU20" s="56"/>
      <c r="AV20" s="56"/>
    </row>
    <row r="21" spans="1:48" ht="13" customHeight="1">
      <c r="A21" s="139" t="str">
        <f>A6</f>
        <v>　　　　5月</v>
      </c>
      <c r="B21" s="150">
        <v>311</v>
      </c>
      <c r="C21" s="159">
        <v>338</v>
      </c>
      <c r="D21" s="270">
        <v>649</v>
      </c>
      <c r="E21" s="277">
        <v>1.41</v>
      </c>
      <c r="F21" s="270">
        <v>219</v>
      </c>
      <c r="G21" s="286">
        <v>1.21</v>
      </c>
      <c r="H21" s="146">
        <v>2264</v>
      </c>
      <c r="I21" s="159">
        <v>2335</v>
      </c>
      <c r="J21" s="270">
        <v>4599</v>
      </c>
      <c r="K21" s="277">
        <v>9.9600000000000009</v>
      </c>
      <c r="L21" s="270">
        <v>1769</v>
      </c>
      <c r="M21" s="282">
        <v>9.76</v>
      </c>
      <c r="N21" s="150">
        <v>612</v>
      </c>
      <c r="O21" s="159">
        <v>634</v>
      </c>
      <c r="P21" s="270">
        <v>1246</v>
      </c>
      <c r="Q21" s="277">
        <v>2.7</v>
      </c>
      <c r="R21" s="270">
        <v>428</v>
      </c>
      <c r="S21" s="286">
        <v>2.36</v>
      </c>
      <c r="T21" s="146">
        <v>2659</v>
      </c>
      <c r="U21" s="159">
        <v>2569</v>
      </c>
      <c r="V21" s="270">
        <v>5228</v>
      </c>
      <c r="W21" s="277">
        <v>11.32</v>
      </c>
      <c r="X21" s="270">
        <v>2304</v>
      </c>
      <c r="Y21" s="282">
        <v>12.71</v>
      </c>
      <c r="Z21" s="150">
        <v>1225</v>
      </c>
      <c r="AA21" s="159">
        <v>1276</v>
      </c>
      <c r="AB21" s="270">
        <v>2501</v>
      </c>
      <c r="AC21" s="277">
        <v>5.42</v>
      </c>
      <c r="AD21" s="270">
        <v>924</v>
      </c>
      <c r="AE21" s="286">
        <v>5.0999999999999996</v>
      </c>
      <c r="AF21" s="146">
        <v>936</v>
      </c>
      <c r="AG21" s="159">
        <v>1022</v>
      </c>
      <c r="AH21" s="270">
        <v>1958</v>
      </c>
      <c r="AI21" s="277">
        <v>4.24</v>
      </c>
      <c r="AJ21" s="270">
        <v>722</v>
      </c>
      <c r="AK21" s="282">
        <v>3.98</v>
      </c>
      <c r="AM21" s="312" t="s">
        <v>80</v>
      </c>
      <c r="AN21" s="314">
        <v>9218</v>
      </c>
      <c r="AO21" s="319">
        <v>4530</v>
      </c>
      <c r="AP21" s="323">
        <v>4688</v>
      </c>
      <c r="AQ21" s="325">
        <v>4114</v>
      </c>
      <c r="AS21" s="56"/>
    </row>
    <row r="22" spans="1:48" ht="13" customHeight="1">
      <c r="A22" s="139" t="s">
        <v>35</v>
      </c>
      <c r="B22" s="150">
        <v>309</v>
      </c>
      <c r="C22" s="159">
        <v>337</v>
      </c>
      <c r="D22" s="270">
        <v>646</v>
      </c>
      <c r="E22" s="277">
        <v>1.4</v>
      </c>
      <c r="F22" s="270">
        <v>219</v>
      </c>
      <c r="G22" s="286">
        <v>1.21</v>
      </c>
      <c r="H22" s="146">
        <v>2270</v>
      </c>
      <c r="I22" s="159">
        <v>2335</v>
      </c>
      <c r="J22" s="270">
        <v>4605</v>
      </c>
      <c r="K22" s="277">
        <v>9.98</v>
      </c>
      <c r="L22" s="270">
        <v>1776</v>
      </c>
      <c r="M22" s="282">
        <v>9.8000000000000007</v>
      </c>
      <c r="N22" s="150">
        <v>611</v>
      </c>
      <c r="O22" s="159">
        <v>636</v>
      </c>
      <c r="P22" s="270">
        <v>1247</v>
      </c>
      <c r="Q22" s="277">
        <v>2.7</v>
      </c>
      <c r="R22" s="270">
        <v>429</v>
      </c>
      <c r="S22" s="286">
        <v>2.37</v>
      </c>
      <c r="T22" s="146">
        <v>2662</v>
      </c>
      <c r="U22" s="159">
        <v>2564</v>
      </c>
      <c r="V22" s="270">
        <v>5226</v>
      </c>
      <c r="W22" s="277">
        <v>11.33</v>
      </c>
      <c r="X22" s="270">
        <v>2305</v>
      </c>
      <c r="Y22" s="282">
        <v>12.72</v>
      </c>
      <c r="Z22" s="150">
        <v>1224</v>
      </c>
      <c r="AA22" s="159">
        <v>1272</v>
      </c>
      <c r="AB22" s="270">
        <v>2496</v>
      </c>
      <c r="AC22" s="277">
        <v>5.41</v>
      </c>
      <c r="AD22" s="270">
        <v>925</v>
      </c>
      <c r="AE22" s="286">
        <v>5.0999999999999996</v>
      </c>
      <c r="AF22" s="146">
        <v>935</v>
      </c>
      <c r="AG22" s="159">
        <v>1016</v>
      </c>
      <c r="AH22" s="270">
        <v>1951</v>
      </c>
      <c r="AI22" s="277">
        <v>4.2300000000000004</v>
      </c>
      <c r="AJ22" s="270">
        <v>720</v>
      </c>
      <c r="AK22" s="282">
        <v>3.97</v>
      </c>
      <c r="AM22" s="312" t="s">
        <v>158</v>
      </c>
      <c r="AN22" s="314">
        <v>2226</v>
      </c>
      <c r="AO22" s="319">
        <v>1121</v>
      </c>
      <c r="AP22" s="323">
        <v>1105</v>
      </c>
      <c r="AQ22" s="325">
        <v>895</v>
      </c>
      <c r="AS22" s="56"/>
    </row>
    <row r="23" spans="1:48" ht="13" customHeight="1">
      <c r="A23" s="139" t="s">
        <v>38</v>
      </c>
      <c r="B23" s="150">
        <v>309</v>
      </c>
      <c r="C23" s="159">
        <v>335</v>
      </c>
      <c r="D23" s="270">
        <v>644</v>
      </c>
      <c r="E23" s="277">
        <v>1.4</v>
      </c>
      <c r="F23" s="270">
        <v>219</v>
      </c>
      <c r="G23" s="286">
        <v>1.21</v>
      </c>
      <c r="H23" s="146">
        <v>2269</v>
      </c>
      <c r="I23" s="159">
        <v>2339</v>
      </c>
      <c r="J23" s="270">
        <v>4608</v>
      </c>
      <c r="K23" s="277">
        <v>9.99</v>
      </c>
      <c r="L23" s="270">
        <v>1775</v>
      </c>
      <c r="M23" s="282">
        <v>9.7899999999999991</v>
      </c>
      <c r="N23" s="150">
        <v>607</v>
      </c>
      <c r="O23" s="159">
        <v>635</v>
      </c>
      <c r="P23" s="270">
        <v>1242</v>
      </c>
      <c r="Q23" s="277">
        <v>2.69</v>
      </c>
      <c r="R23" s="270">
        <v>428</v>
      </c>
      <c r="S23" s="286">
        <v>2.36</v>
      </c>
      <c r="T23" s="146">
        <v>2662</v>
      </c>
      <c r="U23" s="159">
        <v>2580</v>
      </c>
      <c r="V23" s="270">
        <v>5242</v>
      </c>
      <c r="W23" s="277">
        <v>11.37</v>
      </c>
      <c r="X23" s="270">
        <v>2306</v>
      </c>
      <c r="Y23" s="282">
        <v>12.72</v>
      </c>
      <c r="Z23" s="150">
        <v>1228</v>
      </c>
      <c r="AA23" s="159">
        <v>1274</v>
      </c>
      <c r="AB23" s="270">
        <v>2502</v>
      </c>
      <c r="AC23" s="277">
        <v>5.42</v>
      </c>
      <c r="AD23" s="270">
        <v>930</v>
      </c>
      <c r="AE23" s="286">
        <v>5.13</v>
      </c>
      <c r="AF23" s="146">
        <v>934</v>
      </c>
      <c r="AG23" s="159">
        <v>1018</v>
      </c>
      <c r="AH23" s="270">
        <v>1952</v>
      </c>
      <c r="AI23" s="277">
        <v>4.2300000000000004</v>
      </c>
      <c r="AJ23" s="270">
        <v>721</v>
      </c>
      <c r="AK23" s="282">
        <v>3.98</v>
      </c>
      <c r="AM23" s="312" t="s">
        <v>157</v>
      </c>
      <c r="AN23" s="314">
        <v>1522</v>
      </c>
      <c r="AO23" s="319">
        <v>718</v>
      </c>
      <c r="AP23" s="323">
        <v>804</v>
      </c>
      <c r="AQ23" s="325">
        <v>517</v>
      </c>
      <c r="AS23" s="56"/>
    </row>
    <row r="24" spans="1:48" ht="13" customHeight="1">
      <c r="A24" s="139" t="s">
        <v>40</v>
      </c>
      <c r="B24" s="150">
        <v>307</v>
      </c>
      <c r="C24" s="159">
        <v>333</v>
      </c>
      <c r="D24" s="270">
        <v>640</v>
      </c>
      <c r="E24" s="277">
        <v>1.39</v>
      </c>
      <c r="F24" s="270">
        <v>219</v>
      </c>
      <c r="G24" s="286">
        <v>1.21</v>
      </c>
      <c r="H24" s="146">
        <v>2280</v>
      </c>
      <c r="I24" s="159">
        <v>2344</v>
      </c>
      <c r="J24" s="270">
        <v>4624</v>
      </c>
      <c r="K24" s="277">
        <v>10.029999999999999</v>
      </c>
      <c r="L24" s="270">
        <v>1792</v>
      </c>
      <c r="M24" s="282">
        <v>9.8800000000000008</v>
      </c>
      <c r="N24" s="150">
        <v>604</v>
      </c>
      <c r="O24" s="159">
        <v>635</v>
      </c>
      <c r="P24" s="270">
        <v>1239</v>
      </c>
      <c r="Q24" s="277">
        <v>2.69</v>
      </c>
      <c r="R24" s="270">
        <v>428</v>
      </c>
      <c r="S24" s="286">
        <v>2.36</v>
      </c>
      <c r="T24" s="146">
        <v>2665</v>
      </c>
      <c r="U24" s="159">
        <v>2582</v>
      </c>
      <c r="V24" s="270">
        <v>5247</v>
      </c>
      <c r="W24" s="277">
        <v>11.38</v>
      </c>
      <c r="X24" s="270">
        <v>2311</v>
      </c>
      <c r="Y24" s="282">
        <v>12.74</v>
      </c>
      <c r="Z24" s="150">
        <v>1231</v>
      </c>
      <c r="AA24" s="159">
        <v>1270</v>
      </c>
      <c r="AB24" s="270">
        <v>2501</v>
      </c>
      <c r="AC24" s="277">
        <v>5.42</v>
      </c>
      <c r="AD24" s="270">
        <v>930</v>
      </c>
      <c r="AE24" s="286">
        <v>5.13</v>
      </c>
      <c r="AF24" s="146">
        <v>931</v>
      </c>
      <c r="AG24" s="159">
        <v>1011</v>
      </c>
      <c r="AH24" s="270">
        <v>1942</v>
      </c>
      <c r="AI24" s="277">
        <v>4.21</v>
      </c>
      <c r="AJ24" s="270">
        <v>717</v>
      </c>
      <c r="AK24" s="282">
        <v>3.95</v>
      </c>
      <c r="AM24" s="312" t="s">
        <v>144</v>
      </c>
      <c r="AN24" s="314">
        <v>1943</v>
      </c>
      <c r="AO24" s="319">
        <v>936</v>
      </c>
      <c r="AP24" s="323">
        <v>1007</v>
      </c>
      <c r="AQ24" s="325">
        <v>690</v>
      </c>
      <c r="AS24" s="56"/>
    </row>
    <row r="25" spans="1:48" ht="13" customHeight="1">
      <c r="A25" s="139" t="s">
        <v>18</v>
      </c>
      <c r="B25" s="150"/>
      <c r="C25" s="159"/>
      <c r="D25" s="270"/>
      <c r="E25" s="277"/>
      <c r="F25" s="270"/>
      <c r="G25" s="286"/>
      <c r="H25" s="146"/>
      <c r="I25" s="159"/>
      <c r="J25" s="270"/>
      <c r="K25" s="277"/>
      <c r="L25" s="270"/>
      <c r="M25" s="282"/>
      <c r="N25" s="150"/>
      <c r="O25" s="159"/>
      <c r="P25" s="270"/>
      <c r="Q25" s="277"/>
      <c r="R25" s="270"/>
      <c r="S25" s="286"/>
      <c r="T25" s="146"/>
      <c r="U25" s="159"/>
      <c r="V25" s="270"/>
      <c r="W25" s="277"/>
      <c r="X25" s="270"/>
      <c r="Y25" s="282"/>
      <c r="Z25" s="150"/>
      <c r="AA25" s="159"/>
      <c r="AB25" s="270"/>
      <c r="AC25" s="277"/>
      <c r="AD25" s="270"/>
      <c r="AE25" s="286"/>
      <c r="AF25" s="146"/>
      <c r="AG25" s="159"/>
      <c r="AH25" s="270"/>
      <c r="AI25" s="277"/>
      <c r="AJ25" s="270"/>
      <c r="AK25" s="282"/>
      <c r="AM25" s="312" t="s">
        <v>156</v>
      </c>
      <c r="AN25" s="314">
        <v>1844</v>
      </c>
      <c r="AO25" s="319">
        <v>915</v>
      </c>
      <c r="AP25" s="323">
        <v>929</v>
      </c>
      <c r="AQ25" s="325">
        <v>673</v>
      </c>
      <c r="AS25" s="56"/>
    </row>
    <row r="26" spans="1:48" ht="13" customHeight="1">
      <c r="A26" s="139" t="s">
        <v>43</v>
      </c>
      <c r="B26" s="150"/>
      <c r="C26" s="159"/>
      <c r="D26" s="270"/>
      <c r="E26" s="277"/>
      <c r="F26" s="270"/>
      <c r="G26" s="286"/>
      <c r="H26" s="146"/>
      <c r="I26" s="159"/>
      <c r="J26" s="270"/>
      <c r="K26" s="277"/>
      <c r="L26" s="270"/>
      <c r="M26" s="282"/>
      <c r="N26" s="150"/>
      <c r="O26" s="159"/>
      <c r="P26" s="270"/>
      <c r="Q26" s="277"/>
      <c r="R26" s="270"/>
      <c r="S26" s="286"/>
      <c r="T26" s="146"/>
      <c r="U26" s="159"/>
      <c r="V26" s="270"/>
      <c r="W26" s="277"/>
      <c r="X26" s="270"/>
      <c r="Y26" s="282"/>
      <c r="Z26" s="150"/>
      <c r="AA26" s="159"/>
      <c r="AB26" s="270"/>
      <c r="AC26" s="277"/>
      <c r="AD26" s="270"/>
      <c r="AE26" s="286"/>
      <c r="AF26" s="146"/>
      <c r="AG26" s="159"/>
      <c r="AH26" s="270"/>
      <c r="AI26" s="277"/>
      <c r="AJ26" s="270"/>
      <c r="AK26" s="282"/>
      <c r="AM26" s="312" t="s">
        <v>155</v>
      </c>
      <c r="AN26" s="314">
        <v>2609</v>
      </c>
      <c r="AO26" s="319">
        <v>1275</v>
      </c>
      <c r="AP26" s="323">
        <v>1334</v>
      </c>
      <c r="AQ26" s="325">
        <v>922</v>
      </c>
      <c r="AS26" s="56"/>
    </row>
    <row r="27" spans="1:48" ht="13" customHeight="1">
      <c r="A27" s="139" t="s">
        <v>46</v>
      </c>
      <c r="B27" s="150"/>
      <c r="C27" s="159"/>
      <c r="D27" s="270"/>
      <c r="E27" s="277"/>
      <c r="F27" s="270"/>
      <c r="G27" s="286"/>
      <c r="H27" s="146"/>
      <c r="I27" s="159"/>
      <c r="J27" s="270"/>
      <c r="K27" s="277"/>
      <c r="L27" s="270"/>
      <c r="M27" s="282"/>
      <c r="N27" s="150"/>
      <c r="O27" s="159"/>
      <c r="P27" s="270"/>
      <c r="Q27" s="277"/>
      <c r="R27" s="270"/>
      <c r="S27" s="286"/>
      <c r="T27" s="146"/>
      <c r="U27" s="159"/>
      <c r="V27" s="270"/>
      <c r="W27" s="277"/>
      <c r="X27" s="270"/>
      <c r="Y27" s="282"/>
      <c r="Z27" s="150"/>
      <c r="AA27" s="159"/>
      <c r="AB27" s="270"/>
      <c r="AC27" s="277"/>
      <c r="AD27" s="270"/>
      <c r="AE27" s="286"/>
      <c r="AF27" s="146"/>
      <c r="AG27" s="159"/>
      <c r="AH27" s="270"/>
      <c r="AI27" s="277"/>
      <c r="AJ27" s="270"/>
      <c r="AK27" s="282"/>
      <c r="AM27" s="312" t="s">
        <v>154</v>
      </c>
      <c r="AN27" s="314">
        <v>640</v>
      </c>
      <c r="AO27" s="319">
        <v>307</v>
      </c>
      <c r="AP27" s="323">
        <v>333</v>
      </c>
      <c r="AQ27" s="325">
        <v>219</v>
      </c>
      <c r="AS27" s="56"/>
    </row>
    <row r="28" spans="1:48" ht="13" customHeight="1">
      <c r="A28" s="139" t="s">
        <v>47</v>
      </c>
      <c r="B28" s="150"/>
      <c r="C28" s="159"/>
      <c r="D28" s="270"/>
      <c r="E28" s="277"/>
      <c r="F28" s="270"/>
      <c r="G28" s="286"/>
      <c r="H28" s="146"/>
      <c r="I28" s="159"/>
      <c r="J28" s="270"/>
      <c r="K28" s="277"/>
      <c r="L28" s="270"/>
      <c r="M28" s="282"/>
      <c r="N28" s="150"/>
      <c r="O28" s="159"/>
      <c r="P28" s="270"/>
      <c r="Q28" s="277"/>
      <c r="R28" s="270"/>
      <c r="S28" s="286"/>
      <c r="T28" s="146"/>
      <c r="U28" s="159"/>
      <c r="V28" s="270"/>
      <c r="W28" s="277"/>
      <c r="X28" s="270"/>
      <c r="Y28" s="282"/>
      <c r="Z28" s="150"/>
      <c r="AA28" s="159"/>
      <c r="AB28" s="270"/>
      <c r="AC28" s="277"/>
      <c r="AD28" s="270"/>
      <c r="AE28" s="286"/>
      <c r="AF28" s="146"/>
      <c r="AG28" s="159"/>
      <c r="AH28" s="270"/>
      <c r="AI28" s="277"/>
      <c r="AJ28" s="270"/>
      <c r="AK28" s="282"/>
      <c r="AM28" s="312" t="s">
        <v>153</v>
      </c>
      <c r="AN28" s="314">
        <v>4624</v>
      </c>
      <c r="AO28" s="319">
        <v>2280</v>
      </c>
      <c r="AP28" s="323">
        <v>2344</v>
      </c>
      <c r="AQ28" s="325">
        <v>1792</v>
      </c>
      <c r="AS28" s="56"/>
    </row>
    <row r="29" spans="1:48" ht="13" customHeight="1">
      <c r="A29" s="139" t="str">
        <f>A14</f>
        <v>令和9年1月</v>
      </c>
      <c r="B29" s="150"/>
      <c r="C29" s="159"/>
      <c r="D29" s="270"/>
      <c r="E29" s="277"/>
      <c r="F29" s="270"/>
      <c r="G29" s="286"/>
      <c r="H29" s="146"/>
      <c r="I29" s="159"/>
      <c r="J29" s="270"/>
      <c r="K29" s="277"/>
      <c r="L29" s="270"/>
      <c r="M29" s="282"/>
      <c r="N29" s="150"/>
      <c r="O29" s="159"/>
      <c r="P29" s="270"/>
      <c r="Q29" s="277"/>
      <c r="R29" s="270"/>
      <c r="S29" s="286"/>
      <c r="T29" s="146"/>
      <c r="U29" s="159"/>
      <c r="V29" s="270"/>
      <c r="W29" s="277"/>
      <c r="X29" s="270"/>
      <c r="Y29" s="282"/>
      <c r="Z29" s="150"/>
      <c r="AA29" s="159"/>
      <c r="AB29" s="270"/>
      <c r="AC29" s="277"/>
      <c r="AD29" s="270"/>
      <c r="AE29" s="286"/>
      <c r="AF29" s="146"/>
      <c r="AG29" s="159"/>
      <c r="AH29" s="270"/>
      <c r="AI29" s="277"/>
      <c r="AJ29" s="270"/>
      <c r="AK29" s="282"/>
      <c r="AM29" s="312" t="s">
        <v>152</v>
      </c>
      <c r="AN29" s="314">
        <v>1239</v>
      </c>
      <c r="AO29" s="319">
        <v>604</v>
      </c>
      <c r="AP29" s="323">
        <v>635</v>
      </c>
      <c r="AQ29" s="325">
        <v>428</v>
      </c>
      <c r="AS29" s="56"/>
    </row>
    <row r="30" spans="1:48" ht="13" customHeight="1">
      <c r="A30" s="139" t="s">
        <v>51</v>
      </c>
      <c r="B30" s="150"/>
      <c r="C30" s="159"/>
      <c r="D30" s="270"/>
      <c r="E30" s="277"/>
      <c r="F30" s="270"/>
      <c r="G30" s="286"/>
      <c r="H30" s="146"/>
      <c r="I30" s="159"/>
      <c r="J30" s="270"/>
      <c r="K30" s="277"/>
      <c r="L30" s="270"/>
      <c r="M30" s="282"/>
      <c r="N30" s="150"/>
      <c r="O30" s="159"/>
      <c r="P30" s="270"/>
      <c r="Q30" s="277"/>
      <c r="R30" s="270"/>
      <c r="S30" s="286"/>
      <c r="T30" s="146"/>
      <c r="U30" s="159"/>
      <c r="V30" s="270"/>
      <c r="W30" s="277"/>
      <c r="X30" s="270"/>
      <c r="Y30" s="282"/>
      <c r="Z30" s="150"/>
      <c r="AA30" s="159"/>
      <c r="AB30" s="270"/>
      <c r="AC30" s="277"/>
      <c r="AD30" s="270"/>
      <c r="AE30" s="286"/>
      <c r="AF30" s="146"/>
      <c r="AG30" s="159"/>
      <c r="AH30" s="270"/>
      <c r="AI30" s="277"/>
      <c r="AJ30" s="270"/>
      <c r="AK30" s="282"/>
      <c r="AM30" s="312" t="s">
        <v>151</v>
      </c>
      <c r="AN30" s="314">
        <v>5247</v>
      </c>
      <c r="AO30" s="319">
        <v>2665</v>
      </c>
      <c r="AP30" s="323">
        <v>2582</v>
      </c>
      <c r="AQ30" s="325">
        <v>2311</v>
      </c>
      <c r="AS30" s="56"/>
    </row>
    <row r="31" spans="1:48" ht="13" customHeight="1">
      <c r="A31" s="140" t="s">
        <v>39</v>
      </c>
      <c r="B31" s="151"/>
      <c r="C31" s="160"/>
      <c r="D31" s="271"/>
      <c r="E31" s="278"/>
      <c r="F31" s="271"/>
      <c r="G31" s="287"/>
      <c r="H31" s="147"/>
      <c r="I31" s="160"/>
      <c r="J31" s="271"/>
      <c r="K31" s="278"/>
      <c r="L31" s="271"/>
      <c r="M31" s="283"/>
      <c r="N31" s="151"/>
      <c r="O31" s="160"/>
      <c r="P31" s="271"/>
      <c r="Q31" s="278"/>
      <c r="R31" s="271"/>
      <c r="S31" s="287"/>
      <c r="T31" s="147"/>
      <c r="U31" s="160"/>
      <c r="V31" s="271"/>
      <c r="W31" s="278"/>
      <c r="X31" s="271"/>
      <c r="Y31" s="283"/>
      <c r="Z31" s="151"/>
      <c r="AA31" s="160"/>
      <c r="AB31" s="271"/>
      <c r="AC31" s="278"/>
      <c r="AD31" s="271"/>
      <c r="AE31" s="287"/>
      <c r="AF31" s="147"/>
      <c r="AG31" s="160"/>
      <c r="AH31" s="271"/>
      <c r="AI31" s="278"/>
      <c r="AJ31" s="271"/>
      <c r="AK31" s="283"/>
      <c r="AM31" s="312" t="s">
        <v>150</v>
      </c>
      <c r="AN31" s="314">
        <v>2501</v>
      </c>
      <c r="AO31" s="319">
        <v>1231</v>
      </c>
      <c r="AP31" s="323">
        <v>1270</v>
      </c>
      <c r="AQ31" s="325">
        <v>930</v>
      </c>
      <c r="AS31" s="56"/>
    </row>
    <row r="32" spans="1:48" ht="13" customHeight="1">
      <c r="B32" s="2"/>
      <c r="C32" s="2"/>
      <c r="D32" s="272"/>
      <c r="E32" s="2"/>
      <c r="F32" s="272"/>
      <c r="G32" s="2"/>
      <c r="H32" s="2"/>
      <c r="I32" s="2"/>
      <c r="J32" s="272"/>
      <c r="K32" s="2"/>
      <c r="L32" s="272"/>
      <c r="M32" s="2"/>
      <c r="N32" s="2"/>
      <c r="O32" s="2"/>
      <c r="P32" s="272"/>
      <c r="Q32" s="2"/>
      <c r="R32" s="272"/>
      <c r="S32" s="2"/>
      <c r="T32" s="2"/>
      <c r="U32" s="2"/>
      <c r="V32" s="272"/>
      <c r="W32" s="2"/>
      <c r="X32" s="272"/>
      <c r="Y32" s="2"/>
      <c r="Z32" s="2"/>
      <c r="AA32" s="2"/>
      <c r="AB32" s="272"/>
      <c r="AC32" s="2"/>
      <c r="AD32" s="272"/>
      <c r="AE32" s="2"/>
      <c r="AF32" s="2"/>
      <c r="AG32" s="2"/>
      <c r="AH32" s="272"/>
      <c r="AI32" s="2"/>
      <c r="AJ32" s="272"/>
      <c r="AK32" s="2"/>
      <c r="AM32" s="312" t="s">
        <v>149</v>
      </c>
      <c r="AN32" s="314">
        <v>1942</v>
      </c>
      <c r="AO32" s="319">
        <v>931</v>
      </c>
      <c r="AP32" s="323">
        <v>1011</v>
      </c>
      <c r="AQ32" s="325">
        <v>717</v>
      </c>
      <c r="AS32" s="56"/>
    </row>
    <row r="33" spans="1:45" s="260" customFormat="1" ht="13" customHeight="1">
      <c r="A33" s="261" t="s">
        <v>14</v>
      </c>
      <c r="B33" s="263" t="s">
        <v>41</v>
      </c>
      <c r="C33" s="266"/>
      <c r="D33" s="273"/>
      <c r="E33" s="266"/>
      <c r="F33" s="273"/>
      <c r="G33" s="279"/>
      <c r="H33" s="263" t="s">
        <v>91</v>
      </c>
      <c r="I33" s="266"/>
      <c r="J33" s="273"/>
      <c r="K33" s="266"/>
      <c r="L33" s="273"/>
      <c r="M33" s="279"/>
      <c r="N33" s="263" t="s">
        <v>92</v>
      </c>
      <c r="O33" s="266"/>
      <c r="P33" s="273"/>
      <c r="Q33" s="266"/>
      <c r="R33" s="273"/>
      <c r="S33" s="279"/>
      <c r="T33" s="263" t="s">
        <v>94</v>
      </c>
      <c r="U33" s="266"/>
      <c r="V33" s="273"/>
      <c r="W33" s="266"/>
      <c r="X33" s="273"/>
      <c r="Y33" s="279"/>
      <c r="Z33" s="263" t="s">
        <v>95</v>
      </c>
      <c r="AA33" s="266"/>
      <c r="AB33" s="273"/>
      <c r="AC33" s="266"/>
      <c r="AD33" s="273"/>
      <c r="AE33" s="279"/>
      <c r="AF33" s="288" t="s">
        <v>96</v>
      </c>
      <c r="AG33" s="290"/>
      <c r="AH33" s="292"/>
      <c r="AI33" s="290"/>
      <c r="AJ33" s="292"/>
      <c r="AK33" s="295"/>
      <c r="AM33" s="312" t="s">
        <v>148</v>
      </c>
      <c r="AN33" s="314">
        <v>1424</v>
      </c>
      <c r="AO33" s="319">
        <v>690</v>
      </c>
      <c r="AP33" s="323">
        <v>734</v>
      </c>
      <c r="AQ33" s="325">
        <v>496</v>
      </c>
      <c r="AS33" s="56"/>
    </row>
    <row r="34" spans="1:45" ht="13" customHeight="1">
      <c r="A34" s="262"/>
      <c r="B34" s="265" t="s">
        <v>19</v>
      </c>
      <c r="C34" s="267" t="s">
        <v>22</v>
      </c>
      <c r="D34" s="268" t="s">
        <v>57</v>
      </c>
      <c r="E34" s="275" t="s">
        <v>10</v>
      </c>
      <c r="F34" s="268" t="s">
        <v>86</v>
      </c>
      <c r="G34" s="284" t="s">
        <v>10</v>
      </c>
      <c r="H34" s="264" t="s">
        <v>19</v>
      </c>
      <c r="I34" s="267" t="s">
        <v>22</v>
      </c>
      <c r="J34" s="268" t="s">
        <v>57</v>
      </c>
      <c r="K34" s="275" t="s">
        <v>10</v>
      </c>
      <c r="L34" s="268" t="s">
        <v>86</v>
      </c>
      <c r="M34" s="280" t="s">
        <v>10</v>
      </c>
      <c r="N34" s="265" t="s">
        <v>19</v>
      </c>
      <c r="O34" s="267" t="s">
        <v>22</v>
      </c>
      <c r="P34" s="268" t="s">
        <v>57</v>
      </c>
      <c r="Q34" s="275" t="s">
        <v>10</v>
      </c>
      <c r="R34" s="268" t="s">
        <v>86</v>
      </c>
      <c r="S34" s="284" t="s">
        <v>10</v>
      </c>
      <c r="T34" s="264" t="s">
        <v>19</v>
      </c>
      <c r="U34" s="267" t="s">
        <v>22</v>
      </c>
      <c r="V34" s="268" t="s">
        <v>57</v>
      </c>
      <c r="W34" s="275" t="s">
        <v>10</v>
      </c>
      <c r="X34" s="268" t="s">
        <v>86</v>
      </c>
      <c r="Y34" s="280" t="s">
        <v>10</v>
      </c>
      <c r="Z34" s="264" t="s">
        <v>19</v>
      </c>
      <c r="AA34" s="267" t="s">
        <v>22</v>
      </c>
      <c r="AB34" s="268" t="s">
        <v>57</v>
      </c>
      <c r="AC34" s="275" t="s">
        <v>10</v>
      </c>
      <c r="AD34" s="268" t="s">
        <v>86</v>
      </c>
      <c r="AE34" s="280" t="s">
        <v>10</v>
      </c>
      <c r="AF34" s="289" t="s">
        <v>19</v>
      </c>
      <c r="AG34" s="291" t="s">
        <v>22</v>
      </c>
      <c r="AH34" s="293" t="s">
        <v>57</v>
      </c>
      <c r="AI34" s="294" t="s">
        <v>10</v>
      </c>
      <c r="AJ34" s="293" t="s">
        <v>86</v>
      </c>
      <c r="AK34" s="296" t="s">
        <v>10</v>
      </c>
      <c r="AM34" s="312" t="s">
        <v>147</v>
      </c>
      <c r="AN34" s="314">
        <v>1657</v>
      </c>
      <c r="AO34" s="319">
        <v>820</v>
      </c>
      <c r="AP34" s="323">
        <v>837</v>
      </c>
      <c r="AQ34" s="325">
        <v>603</v>
      </c>
      <c r="AS34" s="56"/>
    </row>
    <row r="35" spans="1:45" ht="13" customHeight="1">
      <c r="A35" s="138" t="str">
        <f>A20</f>
        <v>令和8年4月</v>
      </c>
      <c r="B35" s="149">
        <v>694</v>
      </c>
      <c r="C35" s="158">
        <v>733</v>
      </c>
      <c r="D35" s="269">
        <v>1427</v>
      </c>
      <c r="E35" s="276">
        <v>3.09</v>
      </c>
      <c r="F35" s="269">
        <v>497</v>
      </c>
      <c r="G35" s="285">
        <v>2.74</v>
      </c>
      <c r="H35" s="145">
        <v>829</v>
      </c>
      <c r="I35" s="158">
        <v>840</v>
      </c>
      <c r="J35" s="269">
        <v>1669</v>
      </c>
      <c r="K35" s="276">
        <v>3.61</v>
      </c>
      <c r="L35" s="269">
        <v>606</v>
      </c>
      <c r="M35" s="281">
        <v>3.35</v>
      </c>
      <c r="N35" s="149">
        <v>596</v>
      </c>
      <c r="O35" s="158">
        <v>617</v>
      </c>
      <c r="P35" s="269">
        <v>1213</v>
      </c>
      <c r="Q35" s="276">
        <v>2.63</v>
      </c>
      <c r="R35" s="269">
        <v>422</v>
      </c>
      <c r="S35" s="285">
        <v>2.33</v>
      </c>
      <c r="T35" s="145">
        <v>472</v>
      </c>
      <c r="U35" s="158">
        <v>496</v>
      </c>
      <c r="V35" s="269">
        <v>968</v>
      </c>
      <c r="W35" s="276">
        <v>2.1</v>
      </c>
      <c r="X35" s="269">
        <v>356</v>
      </c>
      <c r="Y35" s="281">
        <v>1.97</v>
      </c>
      <c r="Z35" s="149">
        <v>143</v>
      </c>
      <c r="AA35" s="158">
        <v>167</v>
      </c>
      <c r="AB35" s="269">
        <v>310</v>
      </c>
      <c r="AC35" s="276">
        <v>0.67</v>
      </c>
      <c r="AD35" s="269">
        <v>139</v>
      </c>
      <c r="AE35" s="281">
        <v>0.77</v>
      </c>
      <c r="AF35" s="145">
        <v>20242</v>
      </c>
      <c r="AG35" s="158">
        <v>20896</v>
      </c>
      <c r="AH35" s="270">
        <v>41138</v>
      </c>
      <c r="AI35" s="276">
        <v>89.069999999999979</v>
      </c>
      <c r="AJ35" s="269">
        <v>16177</v>
      </c>
      <c r="AK35" s="281">
        <v>89.36999999999999</v>
      </c>
      <c r="AM35" s="312" t="s">
        <v>146</v>
      </c>
      <c r="AN35" s="314">
        <v>1208</v>
      </c>
      <c r="AO35" s="319">
        <v>595</v>
      </c>
      <c r="AP35" s="323">
        <v>613</v>
      </c>
      <c r="AQ35" s="325">
        <v>422</v>
      </c>
      <c r="AS35" s="56"/>
    </row>
    <row r="36" spans="1:45" ht="13" customHeight="1">
      <c r="A36" s="139" t="str">
        <f>A6</f>
        <v>　　　　5月</v>
      </c>
      <c r="B36" s="150">
        <v>693</v>
      </c>
      <c r="C36" s="159">
        <v>734</v>
      </c>
      <c r="D36" s="270">
        <v>1427</v>
      </c>
      <c r="E36" s="277">
        <v>3.09</v>
      </c>
      <c r="F36" s="270">
        <v>497</v>
      </c>
      <c r="G36" s="286">
        <v>2.74</v>
      </c>
      <c r="H36" s="146">
        <v>826</v>
      </c>
      <c r="I36" s="159">
        <v>840</v>
      </c>
      <c r="J36" s="270">
        <v>1666</v>
      </c>
      <c r="K36" s="277">
        <v>3.61</v>
      </c>
      <c r="L36" s="270">
        <v>606</v>
      </c>
      <c r="M36" s="282">
        <v>3.34</v>
      </c>
      <c r="N36" s="150">
        <v>596</v>
      </c>
      <c r="O36" s="159">
        <v>615</v>
      </c>
      <c r="P36" s="270">
        <v>1211</v>
      </c>
      <c r="Q36" s="277">
        <v>2.62</v>
      </c>
      <c r="R36" s="270">
        <v>422</v>
      </c>
      <c r="S36" s="286">
        <v>2.33</v>
      </c>
      <c r="T36" s="146">
        <v>473</v>
      </c>
      <c r="U36" s="159">
        <v>495</v>
      </c>
      <c r="V36" s="270">
        <v>968</v>
      </c>
      <c r="W36" s="277">
        <v>2.1</v>
      </c>
      <c r="X36" s="270">
        <v>356</v>
      </c>
      <c r="Y36" s="282">
        <v>1.96</v>
      </c>
      <c r="Z36" s="150">
        <v>143</v>
      </c>
      <c r="AA36" s="159">
        <v>167</v>
      </c>
      <c r="AB36" s="270">
        <v>310</v>
      </c>
      <c r="AC36" s="277">
        <v>0.67</v>
      </c>
      <c r="AD36" s="270">
        <v>139</v>
      </c>
      <c r="AE36" s="282">
        <v>0.77</v>
      </c>
      <c r="AF36" s="145">
        <v>20227</v>
      </c>
      <c r="AG36" s="158">
        <v>20907</v>
      </c>
      <c r="AH36" s="270">
        <v>41134</v>
      </c>
      <c r="AI36" s="277">
        <v>89.09</v>
      </c>
      <c r="AJ36" s="269">
        <v>16196</v>
      </c>
      <c r="AK36" s="282">
        <v>89.359999999999985</v>
      </c>
      <c r="AM36" s="312" t="s">
        <v>145</v>
      </c>
      <c r="AN36" s="314">
        <v>960</v>
      </c>
      <c r="AO36" s="319">
        <v>468</v>
      </c>
      <c r="AP36" s="323">
        <v>492</v>
      </c>
      <c r="AQ36" s="325">
        <v>353</v>
      </c>
      <c r="AS36" s="56"/>
    </row>
    <row r="37" spans="1:45" ht="13" customHeight="1">
      <c r="A37" s="139" t="s">
        <v>35</v>
      </c>
      <c r="B37" s="150">
        <v>691</v>
      </c>
      <c r="C37" s="159">
        <v>735</v>
      </c>
      <c r="D37" s="270">
        <v>1426</v>
      </c>
      <c r="E37" s="277">
        <v>3.09</v>
      </c>
      <c r="F37" s="270">
        <v>497</v>
      </c>
      <c r="G37" s="286">
        <v>2.74</v>
      </c>
      <c r="H37" s="146">
        <v>827</v>
      </c>
      <c r="I37" s="159">
        <v>839</v>
      </c>
      <c r="J37" s="270">
        <v>1666</v>
      </c>
      <c r="K37" s="277">
        <v>3.61</v>
      </c>
      <c r="L37" s="270">
        <v>606</v>
      </c>
      <c r="M37" s="282">
        <v>3.34</v>
      </c>
      <c r="N37" s="150">
        <v>597</v>
      </c>
      <c r="O37" s="159">
        <v>615</v>
      </c>
      <c r="P37" s="270">
        <v>1212</v>
      </c>
      <c r="Q37" s="277">
        <v>2.63</v>
      </c>
      <c r="R37" s="270">
        <v>424</v>
      </c>
      <c r="S37" s="286">
        <v>2.34</v>
      </c>
      <c r="T37" s="146">
        <v>471</v>
      </c>
      <c r="U37" s="159">
        <v>493</v>
      </c>
      <c r="V37" s="270">
        <v>964</v>
      </c>
      <c r="W37" s="277">
        <v>2.09</v>
      </c>
      <c r="X37" s="270">
        <v>354</v>
      </c>
      <c r="Y37" s="282">
        <v>1.95</v>
      </c>
      <c r="Z37" s="150">
        <v>144</v>
      </c>
      <c r="AA37" s="159">
        <v>167</v>
      </c>
      <c r="AB37" s="270">
        <v>311</v>
      </c>
      <c r="AC37" s="277">
        <v>0.67</v>
      </c>
      <c r="AD37" s="270">
        <v>139</v>
      </c>
      <c r="AE37" s="282">
        <v>0.77</v>
      </c>
      <c r="AF37" s="145">
        <v>20228</v>
      </c>
      <c r="AG37" s="158">
        <v>20869</v>
      </c>
      <c r="AH37" s="270">
        <v>41097</v>
      </c>
      <c r="AI37" s="277">
        <v>89.09</v>
      </c>
      <c r="AJ37" s="269">
        <v>16199</v>
      </c>
      <c r="AK37" s="282">
        <v>89.36999999999999</v>
      </c>
      <c r="AM37" s="312" t="s">
        <v>143</v>
      </c>
      <c r="AN37" s="314">
        <v>311</v>
      </c>
      <c r="AO37" s="319">
        <v>143</v>
      </c>
      <c r="AP37" s="323">
        <v>168</v>
      </c>
      <c r="AQ37" s="325">
        <v>139</v>
      </c>
      <c r="AS37" s="56"/>
    </row>
    <row r="38" spans="1:45" ht="13" customHeight="1">
      <c r="A38" s="139" t="s">
        <v>38</v>
      </c>
      <c r="B38" s="150">
        <v>693</v>
      </c>
      <c r="C38" s="159">
        <v>735</v>
      </c>
      <c r="D38" s="270">
        <v>1428</v>
      </c>
      <c r="E38" s="277">
        <v>3.1</v>
      </c>
      <c r="F38" s="270">
        <v>497</v>
      </c>
      <c r="G38" s="286">
        <v>2.74</v>
      </c>
      <c r="H38" s="146">
        <v>825</v>
      </c>
      <c r="I38" s="159">
        <v>840</v>
      </c>
      <c r="J38" s="270">
        <v>1665</v>
      </c>
      <c r="K38" s="277">
        <v>3.61</v>
      </c>
      <c r="L38" s="270">
        <v>606</v>
      </c>
      <c r="M38" s="282">
        <v>3.34</v>
      </c>
      <c r="N38" s="150">
        <v>597</v>
      </c>
      <c r="O38" s="159">
        <v>615</v>
      </c>
      <c r="P38" s="270">
        <v>1212</v>
      </c>
      <c r="Q38" s="277">
        <v>2.63</v>
      </c>
      <c r="R38" s="270">
        <v>424</v>
      </c>
      <c r="S38" s="286">
        <v>2.34</v>
      </c>
      <c r="T38" s="146">
        <v>469</v>
      </c>
      <c r="U38" s="159">
        <v>493</v>
      </c>
      <c r="V38" s="270">
        <v>962</v>
      </c>
      <c r="W38" s="277">
        <v>2.09</v>
      </c>
      <c r="X38" s="270">
        <v>354</v>
      </c>
      <c r="Y38" s="282">
        <v>1.95</v>
      </c>
      <c r="Z38" s="150">
        <v>143</v>
      </c>
      <c r="AA38" s="159">
        <v>168</v>
      </c>
      <c r="AB38" s="270">
        <v>311</v>
      </c>
      <c r="AC38" s="277">
        <v>0.67</v>
      </c>
      <c r="AD38" s="270">
        <v>139</v>
      </c>
      <c r="AE38" s="282">
        <v>0.77</v>
      </c>
      <c r="AF38" s="145">
        <v>20226</v>
      </c>
      <c r="AG38" s="158">
        <v>20890</v>
      </c>
      <c r="AH38" s="270">
        <v>41116</v>
      </c>
      <c r="AI38" s="277">
        <v>89.15</v>
      </c>
      <c r="AJ38" s="269">
        <v>16208</v>
      </c>
      <c r="AK38" s="282">
        <v>89.4</v>
      </c>
      <c r="AM38" s="312" t="s">
        <v>142</v>
      </c>
      <c r="AN38" s="314">
        <v>1626</v>
      </c>
      <c r="AO38" s="319">
        <v>770</v>
      </c>
      <c r="AP38" s="323">
        <v>856</v>
      </c>
      <c r="AQ38" s="325">
        <v>644</v>
      </c>
      <c r="AS38" s="56"/>
    </row>
    <row r="39" spans="1:45" ht="13" customHeight="1">
      <c r="A39" s="139" t="s">
        <v>40</v>
      </c>
      <c r="B39" s="150">
        <v>690</v>
      </c>
      <c r="C39" s="159">
        <v>734</v>
      </c>
      <c r="D39" s="270">
        <v>1424</v>
      </c>
      <c r="E39" s="277">
        <v>3.09</v>
      </c>
      <c r="F39" s="270">
        <v>496</v>
      </c>
      <c r="G39" s="286">
        <v>2.73</v>
      </c>
      <c r="H39" s="146">
        <v>820</v>
      </c>
      <c r="I39" s="159">
        <v>837</v>
      </c>
      <c r="J39" s="270">
        <v>1657</v>
      </c>
      <c r="K39" s="277">
        <v>3.59</v>
      </c>
      <c r="L39" s="270">
        <v>603</v>
      </c>
      <c r="M39" s="282">
        <v>3.32</v>
      </c>
      <c r="N39" s="150">
        <v>595</v>
      </c>
      <c r="O39" s="159">
        <v>613</v>
      </c>
      <c r="P39" s="270">
        <v>1208</v>
      </c>
      <c r="Q39" s="277">
        <v>2.62</v>
      </c>
      <c r="R39" s="270">
        <v>422</v>
      </c>
      <c r="S39" s="286">
        <v>2.33</v>
      </c>
      <c r="T39" s="146">
        <v>468</v>
      </c>
      <c r="U39" s="159">
        <v>492</v>
      </c>
      <c r="V39" s="270">
        <v>960</v>
      </c>
      <c r="W39" s="277">
        <v>2.08</v>
      </c>
      <c r="X39" s="270">
        <v>353</v>
      </c>
      <c r="Y39" s="282">
        <v>1.95</v>
      </c>
      <c r="Z39" s="150">
        <v>143</v>
      </c>
      <c r="AA39" s="159">
        <v>168</v>
      </c>
      <c r="AB39" s="270">
        <v>311</v>
      </c>
      <c r="AC39" s="277">
        <v>0.67</v>
      </c>
      <c r="AD39" s="270">
        <v>139</v>
      </c>
      <c r="AE39" s="282">
        <v>0.77</v>
      </c>
      <c r="AF39" s="145">
        <v>20229</v>
      </c>
      <c r="AG39" s="158">
        <v>20886</v>
      </c>
      <c r="AH39" s="270">
        <v>41115</v>
      </c>
      <c r="AI39" s="277">
        <v>89.16</v>
      </c>
      <c r="AJ39" s="269">
        <v>16221</v>
      </c>
      <c r="AK39" s="282">
        <v>89.4</v>
      </c>
      <c r="AM39" s="312" t="s">
        <v>74</v>
      </c>
      <c r="AN39" s="314">
        <v>1728</v>
      </c>
      <c r="AO39" s="319">
        <v>816</v>
      </c>
      <c r="AP39" s="323">
        <v>912</v>
      </c>
      <c r="AQ39" s="325">
        <v>685</v>
      </c>
      <c r="AS39" s="56"/>
    </row>
    <row r="40" spans="1:45" ht="13" customHeight="1">
      <c r="A40" s="139" t="s">
        <v>18</v>
      </c>
      <c r="B40" s="150"/>
      <c r="C40" s="159"/>
      <c r="D40" s="270"/>
      <c r="E40" s="277"/>
      <c r="F40" s="270"/>
      <c r="G40" s="286"/>
      <c r="H40" s="146"/>
      <c r="I40" s="159"/>
      <c r="J40" s="270"/>
      <c r="K40" s="277"/>
      <c r="L40" s="270"/>
      <c r="M40" s="282"/>
      <c r="N40" s="150"/>
      <c r="O40" s="159"/>
      <c r="P40" s="270"/>
      <c r="Q40" s="277"/>
      <c r="R40" s="270"/>
      <c r="S40" s="286"/>
      <c r="T40" s="146"/>
      <c r="U40" s="159"/>
      <c r="V40" s="270"/>
      <c r="W40" s="277"/>
      <c r="X40" s="270"/>
      <c r="Y40" s="282"/>
      <c r="Z40" s="150"/>
      <c r="AA40" s="159"/>
      <c r="AB40" s="270"/>
      <c r="AC40" s="277"/>
      <c r="AD40" s="270"/>
      <c r="AE40" s="282"/>
      <c r="AF40" s="145"/>
      <c r="AG40" s="158"/>
      <c r="AH40" s="270"/>
      <c r="AI40" s="277"/>
      <c r="AJ40" s="269"/>
      <c r="AK40" s="282"/>
      <c r="AM40" s="312" t="s">
        <v>141</v>
      </c>
      <c r="AN40" s="314">
        <v>666</v>
      </c>
      <c r="AO40" s="319">
        <v>334</v>
      </c>
      <c r="AP40" s="323">
        <v>332</v>
      </c>
      <c r="AQ40" s="325">
        <v>251</v>
      </c>
      <c r="AS40" s="56"/>
    </row>
    <row r="41" spans="1:45" ht="13" customHeight="1">
      <c r="A41" s="139" t="s">
        <v>43</v>
      </c>
      <c r="B41" s="150"/>
      <c r="C41" s="159"/>
      <c r="D41" s="270"/>
      <c r="E41" s="277"/>
      <c r="F41" s="270"/>
      <c r="G41" s="286"/>
      <c r="H41" s="146"/>
      <c r="I41" s="159"/>
      <c r="J41" s="270"/>
      <c r="K41" s="277"/>
      <c r="L41" s="270"/>
      <c r="M41" s="282"/>
      <c r="N41" s="150"/>
      <c r="O41" s="159"/>
      <c r="P41" s="270"/>
      <c r="Q41" s="277"/>
      <c r="R41" s="270"/>
      <c r="S41" s="286"/>
      <c r="T41" s="146"/>
      <c r="U41" s="159"/>
      <c r="V41" s="270"/>
      <c r="W41" s="277"/>
      <c r="X41" s="270"/>
      <c r="Y41" s="282"/>
      <c r="Z41" s="150"/>
      <c r="AA41" s="159"/>
      <c r="AB41" s="270"/>
      <c r="AC41" s="277"/>
      <c r="AD41" s="270"/>
      <c r="AE41" s="282"/>
      <c r="AF41" s="145"/>
      <c r="AG41" s="158"/>
      <c r="AH41" s="270"/>
      <c r="AI41" s="277"/>
      <c r="AJ41" s="269"/>
      <c r="AK41" s="282"/>
      <c r="AM41" s="312" t="s">
        <v>114</v>
      </c>
      <c r="AN41" s="314">
        <v>980</v>
      </c>
      <c r="AO41" s="320">
        <v>484</v>
      </c>
      <c r="AP41" s="323">
        <v>496</v>
      </c>
      <c r="AQ41" s="325">
        <v>344</v>
      </c>
    </row>
    <row r="42" spans="1:45" ht="13" customHeight="1">
      <c r="A42" s="139" t="s">
        <v>46</v>
      </c>
      <c r="B42" s="150"/>
      <c r="C42" s="159"/>
      <c r="D42" s="270"/>
      <c r="E42" s="277"/>
      <c r="F42" s="270"/>
      <c r="G42" s="286"/>
      <c r="H42" s="146"/>
      <c r="I42" s="159"/>
      <c r="J42" s="270"/>
      <c r="K42" s="277"/>
      <c r="L42" s="270"/>
      <c r="M42" s="282"/>
      <c r="N42" s="150"/>
      <c r="O42" s="159"/>
      <c r="P42" s="270"/>
      <c r="Q42" s="277"/>
      <c r="R42" s="270"/>
      <c r="S42" s="286"/>
      <c r="T42" s="146"/>
      <c r="U42" s="159"/>
      <c r="V42" s="270"/>
      <c r="W42" s="277"/>
      <c r="X42" s="270"/>
      <c r="Y42" s="282"/>
      <c r="Z42" s="150"/>
      <c r="AA42" s="159"/>
      <c r="AB42" s="270"/>
      <c r="AC42" s="277"/>
      <c r="AD42" s="270"/>
      <c r="AE42" s="282"/>
      <c r="AF42" s="145"/>
      <c r="AG42" s="158"/>
      <c r="AH42" s="270"/>
      <c r="AI42" s="277"/>
      <c r="AJ42" s="269"/>
      <c r="AK42" s="282"/>
      <c r="AM42" s="312" t="s">
        <v>37</v>
      </c>
      <c r="AN42" s="314">
        <v>46115</v>
      </c>
      <c r="AO42" s="320">
        <v>22633</v>
      </c>
      <c r="AP42" s="324">
        <v>23482</v>
      </c>
      <c r="AQ42" s="314">
        <v>18145</v>
      </c>
    </row>
    <row r="43" spans="1:45" ht="13" customHeight="1">
      <c r="A43" s="139" t="s">
        <v>47</v>
      </c>
      <c r="B43" s="150"/>
      <c r="C43" s="159"/>
      <c r="D43" s="270"/>
      <c r="E43" s="277"/>
      <c r="F43" s="270"/>
      <c r="G43" s="286"/>
      <c r="H43" s="146"/>
      <c r="I43" s="159"/>
      <c r="J43" s="270"/>
      <c r="K43" s="277"/>
      <c r="L43" s="270"/>
      <c r="M43" s="282"/>
      <c r="N43" s="150"/>
      <c r="O43" s="159"/>
      <c r="P43" s="270"/>
      <c r="Q43" s="277"/>
      <c r="R43" s="270"/>
      <c r="S43" s="286"/>
      <c r="T43" s="146"/>
      <c r="U43" s="159"/>
      <c r="V43" s="270"/>
      <c r="W43" s="277"/>
      <c r="X43" s="270"/>
      <c r="Y43" s="282"/>
      <c r="Z43" s="150"/>
      <c r="AA43" s="159"/>
      <c r="AB43" s="270"/>
      <c r="AC43" s="277"/>
      <c r="AD43" s="270"/>
      <c r="AE43" s="282"/>
      <c r="AF43" s="145"/>
      <c r="AG43" s="158"/>
      <c r="AH43" s="270"/>
      <c r="AI43" s="277"/>
      <c r="AJ43" s="269"/>
      <c r="AK43" s="282"/>
    </row>
    <row r="44" spans="1:45" ht="13" customHeight="1">
      <c r="A44" s="139" t="str">
        <f>A29</f>
        <v>令和9年1月</v>
      </c>
      <c r="B44" s="150"/>
      <c r="C44" s="159"/>
      <c r="D44" s="270"/>
      <c r="E44" s="277"/>
      <c r="F44" s="270"/>
      <c r="G44" s="286"/>
      <c r="H44" s="146"/>
      <c r="I44" s="159"/>
      <c r="J44" s="270"/>
      <c r="K44" s="277"/>
      <c r="L44" s="270"/>
      <c r="M44" s="282"/>
      <c r="N44" s="150"/>
      <c r="O44" s="159"/>
      <c r="P44" s="270"/>
      <c r="Q44" s="277"/>
      <c r="R44" s="270"/>
      <c r="S44" s="286"/>
      <c r="T44" s="146"/>
      <c r="U44" s="159"/>
      <c r="V44" s="270"/>
      <c r="W44" s="277"/>
      <c r="X44" s="270"/>
      <c r="Y44" s="282"/>
      <c r="Z44" s="150"/>
      <c r="AA44" s="159"/>
      <c r="AB44" s="270"/>
      <c r="AC44" s="277"/>
      <c r="AD44" s="270"/>
      <c r="AE44" s="282"/>
      <c r="AF44" s="145"/>
      <c r="AG44" s="158"/>
      <c r="AH44" s="270"/>
      <c r="AI44" s="277"/>
      <c r="AJ44" s="269"/>
      <c r="AK44" s="282"/>
    </row>
    <row r="45" spans="1:45" ht="13" customHeight="1">
      <c r="A45" s="139" t="s">
        <v>51</v>
      </c>
      <c r="B45" s="150"/>
      <c r="C45" s="159"/>
      <c r="D45" s="270"/>
      <c r="E45" s="277"/>
      <c r="F45" s="270"/>
      <c r="G45" s="286"/>
      <c r="H45" s="146"/>
      <c r="I45" s="159"/>
      <c r="J45" s="270"/>
      <c r="K45" s="277"/>
      <c r="L45" s="270"/>
      <c r="M45" s="282"/>
      <c r="N45" s="150"/>
      <c r="O45" s="159"/>
      <c r="P45" s="270"/>
      <c r="Q45" s="277"/>
      <c r="R45" s="270"/>
      <c r="S45" s="286"/>
      <c r="T45" s="146"/>
      <c r="U45" s="159"/>
      <c r="V45" s="270"/>
      <c r="W45" s="277"/>
      <c r="X45" s="270"/>
      <c r="Y45" s="282"/>
      <c r="Z45" s="150"/>
      <c r="AA45" s="159"/>
      <c r="AB45" s="270"/>
      <c r="AC45" s="277"/>
      <c r="AD45" s="270"/>
      <c r="AE45" s="282"/>
      <c r="AF45" s="145"/>
      <c r="AG45" s="158"/>
      <c r="AH45" s="270"/>
      <c r="AI45" s="277"/>
      <c r="AJ45" s="269"/>
      <c r="AK45" s="282"/>
    </row>
    <row r="46" spans="1:45" ht="13" customHeight="1">
      <c r="A46" s="140" t="s">
        <v>39</v>
      </c>
      <c r="B46" s="151"/>
      <c r="C46" s="160"/>
      <c r="D46" s="271"/>
      <c r="E46" s="278"/>
      <c r="F46" s="271"/>
      <c r="G46" s="287"/>
      <c r="H46" s="147"/>
      <c r="I46" s="160"/>
      <c r="J46" s="271"/>
      <c r="K46" s="278"/>
      <c r="L46" s="271"/>
      <c r="M46" s="283"/>
      <c r="N46" s="151"/>
      <c r="O46" s="160"/>
      <c r="P46" s="271"/>
      <c r="Q46" s="278"/>
      <c r="R46" s="271"/>
      <c r="S46" s="287"/>
      <c r="T46" s="147"/>
      <c r="U46" s="160"/>
      <c r="V46" s="271"/>
      <c r="W46" s="278"/>
      <c r="X46" s="271"/>
      <c r="Y46" s="283"/>
      <c r="Z46" s="151"/>
      <c r="AA46" s="160"/>
      <c r="AB46" s="271"/>
      <c r="AC46" s="278"/>
      <c r="AD46" s="271"/>
      <c r="AE46" s="283"/>
      <c r="AF46" s="203"/>
      <c r="AG46" s="299"/>
      <c r="AH46" s="271"/>
      <c r="AI46" s="278"/>
      <c r="AJ46" s="305"/>
      <c r="AK46" s="283"/>
    </row>
    <row r="47" spans="1:45" ht="13" customHeight="1">
      <c r="D47" s="274"/>
      <c r="F47" s="274"/>
      <c r="J47" s="274"/>
      <c r="L47" s="274"/>
      <c r="P47" s="274"/>
      <c r="R47" s="274"/>
      <c r="V47" s="274"/>
      <c r="X47" s="274"/>
      <c r="AB47" s="274"/>
      <c r="AD47" s="274"/>
      <c r="AH47" s="274"/>
      <c r="AJ47" s="274"/>
    </row>
    <row r="48" spans="1:45" s="260" customFormat="1" ht="13" customHeight="1">
      <c r="A48" s="261" t="s">
        <v>14</v>
      </c>
      <c r="B48" s="263" t="s">
        <v>98</v>
      </c>
      <c r="C48" s="266"/>
      <c r="D48" s="273"/>
      <c r="E48" s="266"/>
      <c r="F48" s="273"/>
      <c r="G48" s="279"/>
      <c r="H48" s="263" t="s">
        <v>85</v>
      </c>
      <c r="I48" s="266"/>
      <c r="J48" s="273"/>
      <c r="K48" s="266"/>
      <c r="L48" s="273"/>
      <c r="M48" s="279"/>
      <c r="N48" s="263" t="s">
        <v>99</v>
      </c>
      <c r="O48" s="266"/>
      <c r="P48" s="273"/>
      <c r="Q48" s="266"/>
      <c r="R48" s="273"/>
      <c r="S48" s="279"/>
      <c r="T48" s="263" t="s">
        <v>102</v>
      </c>
      <c r="U48" s="266"/>
      <c r="V48" s="273"/>
      <c r="W48" s="266"/>
      <c r="X48" s="273"/>
      <c r="Y48" s="279"/>
      <c r="Z48" s="288" t="s">
        <v>44</v>
      </c>
      <c r="AA48" s="290"/>
      <c r="AB48" s="292"/>
      <c r="AC48" s="290"/>
      <c r="AD48" s="292"/>
      <c r="AE48" s="295"/>
      <c r="AF48" s="297" t="s">
        <v>62</v>
      </c>
      <c r="AG48" s="300"/>
      <c r="AH48" s="302"/>
      <c r="AI48" s="300"/>
      <c r="AJ48" s="302"/>
      <c r="AK48" s="307"/>
    </row>
    <row r="49" spans="1:37" ht="13" customHeight="1">
      <c r="A49" s="262"/>
      <c r="B49" s="264" t="s">
        <v>19</v>
      </c>
      <c r="C49" s="267" t="s">
        <v>22</v>
      </c>
      <c r="D49" s="268" t="s">
        <v>57</v>
      </c>
      <c r="E49" s="275" t="s">
        <v>10</v>
      </c>
      <c r="F49" s="268" t="s">
        <v>86</v>
      </c>
      <c r="G49" s="280" t="s">
        <v>10</v>
      </c>
      <c r="H49" s="265" t="s">
        <v>19</v>
      </c>
      <c r="I49" s="267" t="s">
        <v>22</v>
      </c>
      <c r="J49" s="268" t="s">
        <v>57</v>
      </c>
      <c r="K49" s="275" t="s">
        <v>10</v>
      </c>
      <c r="L49" s="268" t="s">
        <v>86</v>
      </c>
      <c r="M49" s="284" t="s">
        <v>10</v>
      </c>
      <c r="N49" s="264" t="s">
        <v>19</v>
      </c>
      <c r="O49" s="267" t="s">
        <v>22</v>
      </c>
      <c r="P49" s="268" t="s">
        <v>57</v>
      </c>
      <c r="Q49" s="275" t="s">
        <v>10</v>
      </c>
      <c r="R49" s="268" t="s">
        <v>86</v>
      </c>
      <c r="S49" s="280" t="s">
        <v>10</v>
      </c>
      <c r="T49" s="264" t="s">
        <v>19</v>
      </c>
      <c r="U49" s="267" t="s">
        <v>22</v>
      </c>
      <c r="V49" s="268" t="s">
        <v>57</v>
      </c>
      <c r="W49" s="275" t="s">
        <v>10</v>
      </c>
      <c r="X49" s="268" t="s">
        <v>86</v>
      </c>
      <c r="Y49" s="280" t="s">
        <v>10</v>
      </c>
      <c r="Z49" s="289" t="s">
        <v>19</v>
      </c>
      <c r="AA49" s="291" t="s">
        <v>22</v>
      </c>
      <c r="AB49" s="293" t="s">
        <v>57</v>
      </c>
      <c r="AC49" s="294" t="s">
        <v>10</v>
      </c>
      <c r="AD49" s="293" t="s">
        <v>86</v>
      </c>
      <c r="AE49" s="296" t="s">
        <v>10</v>
      </c>
      <c r="AF49" s="298" t="s">
        <v>19</v>
      </c>
      <c r="AG49" s="301" t="s">
        <v>22</v>
      </c>
      <c r="AH49" s="303" t="s">
        <v>57</v>
      </c>
      <c r="AI49" s="304" t="s">
        <v>10</v>
      </c>
      <c r="AJ49" s="303" t="s">
        <v>86</v>
      </c>
      <c r="AK49" s="308" t="s">
        <v>10</v>
      </c>
    </row>
    <row r="50" spans="1:37" ht="13" customHeight="1">
      <c r="A50" s="138" t="str">
        <f>A35</f>
        <v>令和8年4月</v>
      </c>
      <c r="B50" s="149">
        <v>778</v>
      </c>
      <c r="C50" s="158">
        <v>863</v>
      </c>
      <c r="D50" s="269">
        <v>1641</v>
      </c>
      <c r="E50" s="276">
        <v>3.55</v>
      </c>
      <c r="F50" s="269">
        <v>645</v>
      </c>
      <c r="G50" s="281">
        <v>3.56</v>
      </c>
      <c r="H50" s="149">
        <v>825</v>
      </c>
      <c r="I50" s="158">
        <v>919</v>
      </c>
      <c r="J50" s="269">
        <v>1744</v>
      </c>
      <c r="K50" s="276">
        <v>3.78</v>
      </c>
      <c r="L50" s="269">
        <v>690</v>
      </c>
      <c r="M50" s="285">
        <v>3.81</v>
      </c>
      <c r="N50" s="145">
        <v>335</v>
      </c>
      <c r="O50" s="158">
        <v>332</v>
      </c>
      <c r="P50" s="269">
        <v>667</v>
      </c>
      <c r="Q50" s="276">
        <v>1.44</v>
      </c>
      <c r="R50" s="269">
        <v>251</v>
      </c>
      <c r="S50" s="281">
        <v>1.39</v>
      </c>
      <c r="T50" s="149">
        <v>486</v>
      </c>
      <c r="U50" s="158">
        <v>503</v>
      </c>
      <c r="V50" s="269">
        <v>989</v>
      </c>
      <c r="W50" s="276">
        <v>2.14</v>
      </c>
      <c r="X50" s="269">
        <v>344</v>
      </c>
      <c r="Y50" s="281">
        <v>1.9</v>
      </c>
      <c r="Z50" s="145">
        <v>2424</v>
      </c>
      <c r="AA50" s="158">
        <v>2617</v>
      </c>
      <c r="AB50" s="269">
        <v>5041</v>
      </c>
      <c r="AC50" s="276">
        <v>10.91</v>
      </c>
      <c r="AD50" s="270">
        <v>1930</v>
      </c>
      <c r="AE50" s="281">
        <v>10.66</v>
      </c>
      <c r="AF50" s="145">
        <v>22666</v>
      </c>
      <c r="AG50" s="158">
        <v>23513</v>
      </c>
      <c r="AH50" s="270">
        <v>46179</v>
      </c>
      <c r="AI50" s="276">
        <v>99.979999999999976</v>
      </c>
      <c r="AJ50" s="270">
        <v>18107</v>
      </c>
      <c r="AK50" s="281">
        <v>100.03</v>
      </c>
    </row>
    <row r="51" spans="1:37" ht="13" customHeight="1">
      <c r="A51" s="139" t="str">
        <f>A6</f>
        <v>　　　　5月</v>
      </c>
      <c r="B51" s="150">
        <v>777</v>
      </c>
      <c r="C51" s="159">
        <v>861</v>
      </c>
      <c r="D51" s="270">
        <v>1638</v>
      </c>
      <c r="E51" s="277">
        <v>3.55</v>
      </c>
      <c r="F51" s="270">
        <v>645</v>
      </c>
      <c r="G51" s="282">
        <v>3.56</v>
      </c>
      <c r="H51" s="150">
        <v>823</v>
      </c>
      <c r="I51" s="159">
        <v>920</v>
      </c>
      <c r="J51" s="270">
        <v>1743</v>
      </c>
      <c r="K51" s="277">
        <v>3.78</v>
      </c>
      <c r="L51" s="270">
        <v>689</v>
      </c>
      <c r="M51" s="286">
        <v>3.8</v>
      </c>
      <c r="N51" s="146">
        <v>334</v>
      </c>
      <c r="O51" s="159">
        <v>332</v>
      </c>
      <c r="P51" s="270">
        <v>666</v>
      </c>
      <c r="Q51" s="277">
        <v>1.44</v>
      </c>
      <c r="R51" s="270">
        <v>250</v>
      </c>
      <c r="S51" s="282">
        <v>1.38</v>
      </c>
      <c r="T51" s="150">
        <v>485</v>
      </c>
      <c r="U51" s="159">
        <v>503</v>
      </c>
      <c r="V51" s="270">
        <v>988</v>
      </c>
      <c r="W51" s="277">
        <v>2.14</v>
      </c>
      <c r="X51" s="270">
        <v>344</v>
      </c>
      <c r="Y51" s="282">
        <v>1.9</v>
      </c>
      <c r="Z51" s="146">
        <v>2419</v>
      </c>
      <c r="AA51" s="159">
        <v>2616</v>
      </c>
      <c r="AB51" s="270">
        <v>5035</v>
      </c>
      <c r="AC51" s="277">
        <v>10.91</v>
      </c>
      <c r="AD51" s="270">
        <v>1928</v>
      </c>
      <c r="AE51" s="282">
        <v>10.639999999999999</v>
      </c>
      <c r="AF51" s="146">
        <v>22646</v>
      </c>
      <c r="AG51" s="159">
        <v>23523</v>
      </c>
      <c r="AH51" s="270">
        <v>46169</v>
      </c>
      <c r="AI51" s="277">
        <v>100</v>
      </c>
      <c r="AJ51" s="270">
        <v>18124</v>
      </c>
      <c r="AK51" s="282">
        <v>99.999999999999986</v>
      </c>
    </row>
    <row r="52" spans="1:37" ht="13" customHeight="1">
      <c r="A52" s="139" t="s">
        <v>35</v>
      </c>
      <c r="B52" s="150">
        <v>776</v>
      </c>
      <c r="C52" s="159">
        <v>861</v>
      </c>
      <c r="D52" s="270">
        <v>1637</v>
      </c>
      <c r="E52" s="277">
        <v>3.55</v>
      </c>
      <c r="F52" s="270">
        <v>646</v>
      </c>
      <c r="G52" s="282">
        <v>3.56</v>
      </c>
      <c r="H52" s="150">
        <v>820</v>
      </c>
      <c r="I52" s="159">
        <v>914</v>
      </c>
      <c r="J52" s="270">
        <v>1734</v>
      </c>
      <c r="K52" s="277">
        <v>3.76</v>
      </c>
      <c r="L52" s="270">
        <v>683</v>
      </c>
      <c r="M52" s="286">
        <v>3.77</v>
      </c>
      <c r="N52" s="146">
        <v>335</v>
      </c>
      <c r="O52" s="159">
        <v>332</v>
      </c>
      <c r="P52" s="270">
        <v>667</v>
      </c>
      <c r="Q52" s="277">
        <v>1.45</v>
      </c>
      <c r="R52" s="270">
        <v>250</v>
      </c>
      <c r="S52" s="282">
        <v>1.38</v>
      </c>
      <c r="T52" s="150">
        <v>485</v>
      </c>
      <c r="U52" s="159">
        <v>502</v>
      </c>
      <c r="V52" s="270">
        <v>987</v>
      </c>
      <c r="W52" s="277">
        <v>2.14</v>
      </c>
      <c r="X52" s="270">
        <v>343</v>
      </c>
      <c r="Y52" s="282">
        <v>1.89</v>
      </c>
      <c r="Z52" s="146">
        <v>2416</v>
      </c>
      <c r="AA52" s="159">
        <v>2609</v>
      </c>
      <c r="AB52" s="270">
        <v>5025</v>
      </c>
      <c r="AC52" s="277">
        <v>10.9</v>
      </c>
      <c r="AD52" s="270">
        <v>1922</v>
      </c>
      <c r="AE52" s="282">
        <v>10.600000000000001</v>
      </c>
      <c r="AF52" s="146">
        <v>22644</v>
      </c>
      <c r="AG52" s="159">
        <v>23478</v>
      </c>
      <c r="AH52" s="270">
        <v>46122</v>
      </c>
      <c r="AI52" s="277">
        <v>99.99</v>
      </c>
      <c r="AJ52" s="270">
        <v>18121</v>
      </c>
      <c r="AK52" s="282">
        <v>99.969999999999985</v>
      </c>
    </row>
    <row r="53" spans="1:37" ht="13" customHeight="1">
      <c r="A53" s="139" t="s">
        <v>38</v>
      </c>
      <c r="B53" s="150">
        <v>772</v>
      </c>
      <c r="C53" s="159">
        <v>856</v>
      </c>
      <c r="D53" s="270">
        <v>1628</v>
      </c>
      <c r="E53" s="277">
        <v>3.53</v>
      </c>
      <c r="F53" s="270">
        <v>645</v>
      </c>
      <c r="G53" s="282">
        <v>3.56</v>
      </c>
      <c r="H53" s="150">
        <v>817</v>
      </c>
      <c r="I53" s="159">
        <v>911</v>
      </c>
      <c r="J53" s="270">
        <v>1728</v>
      </c>
      <c r="K53" s="277">
        <v>3.75</v>
      </c>
      <c r="L53" s="270">
        <v>683</v>
      </c>
      <c r="M53" s="286">
        <v>3.77</v>
      </c>
      <c r="N53" s="146">
        <v>335</v>
      </c>
      <c r="O53" s="159">
        <v>331</v>
      </c>
      <c r="P53" s="270">
        <v>666</v>
      </c>
      <c r="Q53" s="277">
        <v>1.44</v>
      </c>
      <c r="R53" s="270">
        <v>251</v>
      </c>
      <c r="S53" s="282">
        <v>1.38</v>
      </c>
      <c r="T53" s="150">
        <v>483</v>
      </c>
      <c r="U53" s="159">
        <v>499</v>
      </c>
      <c r="V53" s="270">
        <v>982</v>
      </c>
      <c r="W53" s="277">
        <v>2.13</v>
      </c>
      <c r="X53" s="270">
        <v>343</v>
      </c>
      <c r="Y53" s="282">
        <v>1.89</v>
      </c>
      <c r="Z53" s="146">
        <v>2407</v>
      </c>
      <c r="AA53" s="159">
        <v>2597</v>
      </c>
      <c r="AB53" s="270">
        <v>5004</v>
      </c>
      <c r="AC53" s="277">
        <v>10.85</v>
      </c>
      <c r="AD53" s="270">
        <v>1922</v>
      </c>
      <c r="AE53" s="282">
        <v>10.6</v>
      </c>
      <c r="AF53" s="146">
        <v>22633</v>
      </c>
      <c r="AG53" s="159">
        <v>23487</v>
      </c>
      <c r="AH53" s="270">
        <v>46120</v>
      </c>
      <c r="AI53" s="277">
        <v>100</v>
      </c>
      <c r="AJ53" s="270">
        <v>18130</v>
      </c>
      <c r="AK53" s="282">
        <v>100</v>
      </c>
    </row>
    <row r="54" spans="1:37" ht="13" customHeight="1">
      <c r="A54" s="139" t="s">
        <v>40</v>
      </c>
      <c r="B54" s="150">
        <v>770</v>
      </c>
      <c r="C54" s="159">
        <v>856</v>
      </c>
      <c r="D54" s="270">
        <v>1626</v>
      </c>
      <c r="E54" s="277">
        <v>3.53</v>
      </c>
      <c r="F54" s="270">
        <v>644</v>
      </c>
      <c r="G54" s="282">
        <v>3.55</v>
      </c>
      <c r="H54" s="150">
        <v>816</v>
      </c>
      <c r="I54" s="159">
        <v>912</v>
      </c>
      <c r="J54" s="270">
        <v>1728</v>
      </c>
      <c r="K54" s="277">
        <v>3.75</v>
      </c>
      <c r="L54" s="270">
        <v>685</v>
      </c>
      <c r="M54" s="286">
        <v>3.78</v>
      </c>
      <c r="N54" s="146">
        <v>334</v>
      </c>
      <c r="O54" s="159">
        <v>332</v>
      </c>
      <c r="P54" s="270">
        <v>666</v>
      </c>
      <c r="Q54" s="277">
        <v>1.44</v>
      </c>
      <c r="R54" s="270">
        <v>251</v>
      </c>
      <c r="S54" s="282">
        <v>1.38</v>
      </c>
      <c r="T54" s="150">
        <v>484</v>
      </c>
      <c r="U54" s="159">
        <v>496</v>
      </c>
      <c r="V54" s="270">
        <v>980</v>
      </c>
      <c r="W54" s="277">
        <v>2.13</v>
      </c>
      <c r="X54" s="270">
        <v>344</v>
      </c>
      <c r="Y54" s="282">
        <v>1.9</v>
      </c>
      <c r="Z54" s="146">
        <v>2404</v>
      </c>
      <c r="AA54" s="159">
        <v>2596</v>
      </c>
      <c r="AB54" s="270">
        <v>5000</v>
      </c>
      <c r="AC54" s="277">
        <v>10.84</v>
      </c>
      <c r="AD54" s="270">
        <v>1924</v>
      </c>
      <c r="AE54" s="282">
        <v>10.6</v>
      </c>
      <c r="AF54" s="146">
        <v>22633</v>
      </c>
      <c r="AG54" s="159">
        <v>23482</v>
      </c>
      <c r="AH54" s="270">
        <v>46115</v>
      </c>
      <c r="AI54" s="277">
        <v>100</v>
      </c>
      <c r="AJ54" s="270">
        <v>18145</v>
      </c>
      <c r="AK54" s="282">
        <v>100</v>
      </c>
    </row>
    <row r="55" spans="1:37" ht="13" customHeight="1">
      <c r="A55" s="139" t="s">
        <v>18</v>
      </c>
      <c r="B55" s="150"/>
      <c r="C55" s="159"/>
      <c r="D55" s="270"/>
      <c r="E55" s="277"/>
      <c r="F55" s="270"/>
      <c r="G55" s="282"/>
      <c r="H55" s="150"/>
      <c r="I55" s="159"/>
      <c r="J55" s="270"/>
      <c r="K55" s="277"/>
      <c r="L55" s="270"/>
      <c r="M55" s="286"/>
      <c r="N55" s="146"/>
      <c r="O55" s="159"/>
      <c r="P55" s="270"/>
      <c r="Q55" s="277"/>
      <c r="R55" s="270"/>
      <c r="S55" s="282"/>
      <c r="T55" s="150"/>
      <c r="U55" s="159"/>
      <c r="V55" s="270"/>
      <c r="W55" s="277"/>
      <c r="X55" s="270"/>
      <c r="Y55" s="282"/>
      <c r="Z55" s="146"/>
      <c r="AA55" s="159"/>
      <c r="AB55" s="270"/>
      <c r="AC55" s="277"/>
      <c r="AD55" s="270"/>
      <c r="AE55" s="282"/>
      <c r="AF55" s="146"/>
      <c r="AG55" s="159"/>
      <c r="AH55" s="270"/>
      <c r="AI55" s="277"/>
      <c r="AJ55" s="270"/>
      <c r="AK55" s="282"/>
    </row>
    <row r="56" spans="1:37" ht="13" customHeight="1">
      <c r="A56" s="139" t="s">
        <v>43</v>
      </c>
      <c r="B56" s="150"/>
      <c r="C56" s="159"/>
      <c r="D56" s="270"/>
      <c r="E56" s="277"/>
      <c r="F56" s="270"/>
      <c r="G56" s="282"/>
      <c r="H56" s="150"/>
      <c r="I56" s="159"/>
      <c r="J56" s="270"/>
      <c r="K56" s="277"/>
      <c r="L56" s="270"/>
      <c r="M56" s="286"/>
      <c r="N56" s="146"/>
      <c r="O56" s="159"/>
      <c r="P56" s="270"/>
      <c r="Q56" s="277"/>
      <c r="R56" s="270"/>
      <c r="S56" s="282"/>
      <c r="T56" s="150"/>
      <c r="U56" s="159"/>
      <c r="V56" s="270"/>
      <c r="W56" s="277"/>
      <c r="X56" s="270"/>
      <c r="Y56" s="282"/>
      <c r="Z56" s="146"/>
      <c r="AA56" s="159"/>
      <c r="AB56" s="270"/>
      <c r="AC56" s="277"/>
      <c r="AD56" s="270"/>
      <c r="AE56" s="282"/>
      <c r="AF56" s="146"/>
      <c r="AG56" s="159"/>
      <c r="AH56" s="270"/>
      <c r="AI56" s="277"/>
      <c r="AJ56" s="270"/>
      <c r="AK56" s="282"/>
    </row>
    <row r="57" spans="1:37" ht="13" customHeight="1">
      <c r="A57" s="139" t="s">
        <v>46</v>
      </c>
      <c r="B57" s="150"/>
      <c r="C57" s="159"/>
      <c r="D57" s="270"/>
      <c r="E57" s="277"/>
      <c r="F57" s="270"/>
      <c r="G57" s="282"/>
      <c r="H57" s="150"/>
      <c r="I57" s="159"/>
      <c r="J57" s="270"/>
      <c r="K57" s="277"/>
      <c r="L57" s="270"/>
      <c r="M57" s="286"/>
      <c r="N57" s="146"/>
      <c r="O57" s="159"/>
      <c r="P57" s="270"/>
      <c r="Q57" s="277"/>
      <c r="R57" s="270"/>
      <c r="S57" s="282"/>
      <c r="T57" s="150"/>
      <c r="U57" s="159"/>
      <c r="V57" s="270"/>
      <c r="W57" s="277"/>
      <c r="X57" s="270"/>
      <c r="Y57" s="282"/>
      <c r="Z57" s="146"/>
      <c r="AA57" s="159"/>
      <c r="AB57" s="270"/>
      <c r="AC57" s="277"/>
      <c r="AD57" s="270"/>
      <c r="AE57" s="282"/>
      <c r="AF57" s="146"/>
      <c r="AG57" s="159"/>
      <c r="AH57" s="270"/>
      <c r="AI57" s="277"/>
      <c r="AJ57" s="270"/>
      <c r="AK57" s="282"/>
    </row>
    <row r="58" spans="1:37" ht="13" customHeight="1">
      <c r="A58" s="139" t="s">
        <v>47</v>
      </c>
      <c r="B58" s="150"/>
      <c r="C58" s="159"/>
      <c r="D58" s="270"/>
      <c r="E58" s="277"/>
      <c r="F58" s="270"/>
      <c r="G58" s="282"/>
      <c r="H58" s="150"/>
      <c r="I58" s="159"/>
      <c r="J58" s="270"/>
      <c r="K58" s="277"/>
      <c r="L58" s="270"/>
      <c r="M58" s="286"/>
      <c r="N58" s="146"/>
      <c r="O58" s="159"/>
      <c r="P58" s="270"/>
      <c r="Q58" s="277"/>
      <c r="R58" s="270"/>
      <c r="S58" s="282"/>
      <c r="T58" s="150"/>
      <c r="U58" s="159"/>
      <c r="V58" s="270"/>
      <c r="W58" s="277"/>
      <c r="X58" s="270"/>
      <c r="Y58" s="282"/>
      <c r="Z58" s="146"/>
      <c r="AA58" s="159"/>
      <c r="AB58" s="270"/>
      <c r="AC58" s="277"/>
      <c r="AD58" s="270"/>
      <c r="AE58" s="282"/>
      <c r="AF58" s="146"/>
      <c r="AG58" s="159"/>
      <c r="AH58" s="270"/>
      <c r="AI58" s="277"/>
      <c r="AJ58" s="270"/>
      <c r="AK58" s="282"/>
    </row>
    <row r="59" spans="1:37" ht="13" customHeight="1">
      <c r="A59" s="139" t="str">
        <f>A44</f>
        <v>令和9年1月</v>
      </c>
      <c r="B59" s="150"/>
      <c r="C59" s="159"/>
      <c r="D59" s="270"/>
      <c r="E59" s="277"/>
      <c r="F59" s="270"/>
      <c r="G59" s="282"/>
      <c r="H59" s="150"/>
      <c r="I59" s="159"/>
      <c r="J59" s="270"/>
      <c r="K59" s="277"/>
      <c r="L59" s="270"/>
      <c r="M59" s="286"/>
      <c r="N59" s="146"/>
      <c r="O59" s="159"/>
      <c r="P59" s="270"/>
      <c r="Q59" s="277"/>
      <c r="R59" s="270"/>
      <c r="S59" s="282"/>
      <c r="T59" s="150"/>
      <c r="U59" s="159"/>
      <c r="V59" s="270"/>
      <c r="W59" s="277"/>
      <c r="X59" s="270"/>
      <c r="Y59" s="282"/>
      <c r="Z59" s="146"/>
      <c r="AA59" s="159"/>
      <c r="AB59" s="270"/>
      <c r="AC59" s="277"/>
      <c r="AD59" s="270"/>
      <c r="AE59" s="282"/>
      <c r="AF59" s="146"/>
      <c r="AG59" s="159"/>
      <c r="AH59" s="270"/>
      <c r="AI59" s="277"/>
      <c r="AJ59" s="270"/>
      <c r="AK59" s="282"/>
    </row>
    <row r="60" spans="1:37" ht="13" customHeight="1">
      <c r="A60" s="139" t="s">
        <v>51</v>
      </c>
      <c r="B60" s="150"/>
      <c r="C60" s="159"/>
      <c r="D60" s="270"/>
      <c r="E60" s="277"/>
      <c r="F60" s="270"/>
      <c r="G60" s="282"/>
      <c r="H60" s="150"/>
      <c r="I60" s="159"/>
      <c r="J60" s="270"/>
      <c r="K60" s="277"/>
      <c r="L60" s="270"/>
      <c r="M60" s="286"/>
      <c r="N60" s="146"/>
      <c r="O60" s="159"/>
      <c r="P60" s="270"/>
      <c r="Q60" s="277"/>
      <c r="R60" s="270"/>
      <c r="S60" s="282"/>
      <c r="T60" s="150"/>
      <c r="U60" s="159"/>
      <c r="V60" s="270"/>
      <c r="W60" s="277"/>
      <c r="X60" s="270"/>
      <c r="Y60" s="282"/>
      <c r="Z60" s="146"/>
      <c r="AA60" s="159"/>
      <c r="AB60" s="270"/>
      <c r="AC60" s="277"/>
      <c r="AD60" s="270"/>
      <c r="AE60" s="282"/>
      <c r="AF60" s="146"/>
      <c r="AG60" s="159"/>
      <c r="AH60" s="270"/>
      <c r="AI60" s="277"/>
      <c r="AJ60" s="270"/>
      <c r="AK60" s="282"/>
    </row>
    <row r="61" spans="1:37" ht="13" customHeight="1">
      <c r="A61" s="140" t="s">
        <v>39</v>
      </c>
      <c r="B61" s="151"/>
      <c r="C61" s="160"/>
      <c r="D61" s="271"/>
      <c r="E61" s="278"/>
      <c r="F61" s="271"/>
      <c r="G61" s="283"/>
      <c r="H61" s="151"/>
      <c r="I61" s="160"/>
      <c r="J61" s="271"/>
      <c r="K61" s="278"/>
      <c r="L61" s="271"/>
      <c r="M61" s="287"/>
      <c r="N61" s="147"/>
      <c r="O61" s="160"/>
      <c r="P61" s="271"/>
      <c r="Q61" s="278"/>
      <c r="R61" s="271"/>
      <c r="S61" s="283"/>
      <c r="T61" s="151"/>
      <c r="U61" s="160"/>
      <c r="V61" s="271"/>
      <c r="W61" s="278"/>
      <c r="X61" s="271"/>
      <c r="Y61" s="283"/>
      <c r="Z61" s="147"/>
      <c r="AA61" s="160"/>
      <c r="AB61" s="271"/>
      <c r="AC61" s="278"/>
      <c r="AD61" s="271"/>
      <c r="AE61" s="283"/>
      <c r="AF61" s="147"/>
      <c r="AG61" s="160"/>
      <c r="AH61" s="271"/>
      <c r="AI61" s="278"/>
      <c r="AJ61" s="271"/>
      <c r="AK61" s="283"/>
    </row>
    <row r="62" spans="1:37" ht="20.100000000000001" customHeight="1">
      <c r="A62" s="62" t="s">
        <v>54</v>
      </c>
      <c r="AJ62" s="306"/>
      <c r="AK62" s="309" t="s">
        <v>119</v>
      </c>
    </row>
  </sheetData>
  <mergeCells count="29">
    <mergeCell ref="AJ2:AK2"/>
    <mergeCell ref="AM3:AR3"/>
    <mergeCell ref="AS3:AX3"/>
    <mergeCell ref="AY3:BD3"/>
    <mergeCell ref="BE3:BJ3"/>
    <mergeCell ref="BK3:BP3"/>
    <mergeCell ref="BQ3:BV3"/>
    <mergeCell ref="AM6:AR6"/>
    <mergeCell ref="AS6:AX6"/>
    <mergeCell ref="AY6:BD6"/>
    <mergeCell ref="BE6:BJ6"/>
    <mergeCell ref="BK6:BP6"/>
    <mergeCell ref="BQ6:BV6"/>
    <mergeCell ref="AM9:AR9"/>
    <mergeCell ref="AS9:AX9"/>
    <mergeCell ref="AY9:BD9"/>
    <mergeCell ref="BE9:BJ9"/>
    <mergeCell ref="BK9:BP9"/>
    <mergeCell ref="BQ9:BV9"/>
    <mergeCell ref="AM12:AR12"/>
    <mergeCell ref="AS12:AX12"/>
    <mergeCell ref="AY12:BD12"/>
    <mergeCell ref="BE12:BJ12"/>
    <mergeCell ref="BK12:BP12"/>
    <mergeCell ref="BQ12:BV12"/>
    <mergeCell ref="A3:A4"/>
    <mergeCell ref="A18:A19"/>
    <mergeCell ref="A33:A34"/>
    <mergeCell ref="A48:A49"/>
  </mergeCells>
  <phoneticPr fontId="19"/>
  <printOptions horizontalCentered="1"/>
  <pageMargins left="0.39370078740157477" right="0.39370078740157477" top="0.78740157480314954" bottom="0.78740157480314954" header="0.51181102362204722" footer="0.51181102362204722"/>
  <pageSetup paperSize="9" scale="65" fitToWidth="1" fitToHeight="0" orientation="landscape" usePrinterDefaults="1" r:id="rId1"/>
  <headerFooter alignWithMargins="0"/>
  <rowBreaks count="1" manualBreakCount="1">
    <brk id="62" max="3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1.人口と世帯数の月別推移</vt:lpstr>
      <vt:lpstr>2.人口増減数の月別推移</vt:lpstr>
      <vt:lpstr>3.年齢別人口の月別推移</vt:lpstr>
      <vt:lpstr>4.地区別人口・世帯数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2015-02-04T00:24:29Z</cp:lastPrinted>
  <dcterms:created xsi:type="dcterms:W3CDTF">2008-03-19T09:27:23Z</dcterms:created>
  <dcterms:modified xsi:type="dcterms:W3CDTF">2026-09-10T00:01:18Z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5" baseType="lpwstr">
      <vt:lpwstr>2.0.4.0</vt:lpwstr>
      <vt:lpwstr>2.0.5.0</vt:lpwstr>
      <vt:lpwstr>2.1.1.0</vt:lpwstr>
      <vt:lpwstr>2.1.10.0</vt:lpwstr>
      <vt:lpwstr>2.1.11.0</vt:lpwstr>
      <vt:lpwstr>2.1.12.0</vt:lpwstr>
      <vt:lpwstr>2.1.13.0</vt:lpwstr>
      <vt:lpwstr>2.1.3.0</vt:lpwstr>
      <vt:lpwstr>2.1.6.0</vt:lpwstr>
      <vt:lpwstr>2.1.7.0</vt:lpwstr>
      <vt:lpwstr>2.1.9.0</vt:lpwstr>
      <vt:lpwstr>3.1.10.0</vt:lpwstr>
      <vt:lpwstr>3.1.2.0</vt:lpwstr>
      <vt:lpwstr>3.1.3.0</vt:lpwstr>
      <vt:lpwstr>3.1.4.0</vt:lpwstr>
      <vt:lpwstr>3.1.5.0</vt:lpwstr>
      <vt:lpwstr>3.1.6.0</vt:lpwstr>
      <vt:lpwstr>3.1.7.0</vt:lpwstr>
      <vt:lpwstr>3.1.8.0</vt:lpwstr>
      <vt:lpwstr>3.1.9.0</vt:lpwstr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2026-09-10T00:01:18Z</vt:filetime>
  </property>
</Properties>
</file>