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0" yWindow="0" windowWidth="28740" windowHeight="7515"/>
  </bookViews>
  <sheets>
    <sheet name="R7" sheetId="2" r:id="rId1"/>
    <sheet name="R6" sheetId="3" r:id="rId2"/>
    <sheet name="R5" sheetId="7" r:id="rId3"/>
    <sheet name="R4" sheetId="4" r:id="rId4"/>
    <sheet name="R3" sheetId="6" r:id="rId5"/>
    <sheet name="R2" sheetId="5" r:id="rId6"/>
    <sheet name="R1" sheetId="1" r:id="rId7"/>
  </sheets>
  <definedNames>
    <definedName name="_xlnm.Print_Area" localSheetId="6">'R1'!$A$1:$I$48</definedName>
    <definedName name="_xlnm.Print_Area" localSheetId="0">'R7'!$A$1:$I$48</definedName>
    <definedName name="_xlnm.Print_Area" localSheetId="1">'R6'!$A$1:$I$48</definedName>
    <definedName name="_xlnm.Print_Area" localSheetId="3">'R4'!$A$1:$I$48</definedName>
    <definedName name="_xlnm.Print_Area" localSheetId="5">'R2'!$A$1:$I$48</definedName>
    <definedName name="_xlnm.Print_Area" localSheetId="4">'R3'!$A$1:$I$48</definedName>
    <definedName name="_xlnm.Print_Area" localSheetId="2">'R5'!$A$1:$I$48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<sst xmlns="http://schemas.openxmlformats.org/spreadsheetml/2006/main" xmlns:r="http://schemas.openxmlformats.org/officeDocument/2006/relationships" count="53" uniqueCount="53">
  <si>
    <t>人　　口（人）</t>
    <rPh sb="0" eb="1">
      <t>ヒト</t>
    </rPh>
    <rPh sb="3" eb="4">
      <t>クチ</t>
    </rPh>
    <rPh sb="5" eb="6">
      <t>ニン</t>
    </rPh>
    <phoneticPr fontId="19"/>
  </si>
  <si>
    <t>１．人口と世帯数の月別推移</t>
    <rPh sb="2" eb="4">
      <t>ジンコウ</t>
    </rPh>
    <rPh sb="5" eb="8">
      <t>セタイスウ</t>
    </rPh>
    <rPh sb="9" eb="11">
      <t>ツキベツ</t>
    </rPh>
    <rPh sb="11" eb="13">
      <t>スイイ</t>
    </rPh>
    <phoneticPr fontId="19"/>
  </si>
  <si>
    <t>割合</t>
    <rPh sb="0" eb="2">
      <t>ワリアイ</t>
    </rPh>
    <phoneticPr fontId="19"/>
  </si>
  <si>
    <t>各月末現在</t>
    <rPh sb="0" eb="1">
      <t>カク</t>
    </rPh>
    <rPh sb="1" eb="2">
      <t>ツキ</t>
    </rPh>
    <rPh sb="2" eb="3">
      <t>マツ</t>
    </rPh>
    <rPh sb="3" eb="5">
      <t>ゲンザイ</t>
    </rPh>
    <phoneticPr fontId="19"/>
  </si>
  <si>
    <t>世　帯　数（世帯）</t>
    <rPh sb="0" eb="1">
      <t>ヨ</t>
    </rPh>
    <rPh sb="2" eb="3">
      <t>オビ</t>
    </rPh>
    <rPh sb="4" eb="5">
      <t>カズ</t>
    </rPh>
    <rPh sb="6" eb="8">
      <t>セタイ</t>
    </rPh>
    <phoneticPr fontId="19"/>
  </si>
  <si>
    <t>年　月</t>
    <rPh sb="0" eb="1">
      <t>ネン</t>
    </rPh>
    <rPh sb="2" eb="3">
      <t>ツキ</t>
    </rPh>
    <phoneticPr fontId="19"/>
  </si>
  <si>
    <t>令和２年1</t>
    <rPh sb="0" eb="2">
      <t>レイワ</t>
    </rPh>
    <rPh sb="3" eb="4">
      <t>ネン</t>
    </rPh>
    <phoneticPr fontId="19"/>
  </si>
  <si>
    <t>総数</t>
    <rPh sb="0" eb="2">
      <t>ソウスウ</t>
    </rPh>
    <phoneticPr fontId="19"/>
  </si>
  <si>
    <t>9月</t>
  </si>
  <si>
    <t>男</t>
    <rPh sb="0" eb="1">
      <t>オトコ</t>
    </rPh>
    <phoneticPr fontId="19"/>
  </si>
  <si>
    <t>令和６年1</t>
    <rPh sb="0" eb="2">
      <t>レイワ</t>
    </rPh>
    <rPh sb="3" eb="4">
      <t>ネン</t>
    </rPh>
    <phoneticPr fontId="19"/>
  </si>
  <si>
    <t>令和３年1月</t>
    <rPh sb="0" eb="2">
      <t>レイワ</t>
    </rPh>
    <rPh sb="3" eb="4">
      <t>ネン</t>
    </rPh>
    <phoneticPr fontId="19"/>
  </si>
  <si>
    <t>女</t>
    <rPh sb="0" eb="1">
      <t>オンナ</t>
    </rPh>
    <phoneticPr fontId="19"/>
  </si>
  <si>
    <t>対前月
増減数</t>
    <rPh sb="0" eb="1">
      <t>タイ</t>
    </rPh>
    <rPh sb="1" eb="3">
      <t>ゼンゲツ</t>
    </rPh>
    <rPh sb="4" eb="6">
      <t>ゾウゲン</t>
    </rPh>
    <rPh sb="6" eb="7">
      <t>スウ</t>
    </rPh>
    <phoneticPr fontId="19"/>
  </si>
  <si>
    <t>令和8年1月</t>
    <rPh sb="0" eb="2">
      <t>レイワ</t>
    </rPh>
    <rPh sb="3" eb="4">
      <t>ネン</t>
    </rPh>
    <phoneticPr fontId="19"/>
  </si>
  <si>
    <t>(%)</t>
    <phoneticPr fontId="19"/>
  </si>
  <si>
    <t>H31.4月</t>
    <rPh sb="5" eb="6">
      <t>ツキ</t>
    </rPh>
    <phoneticPr fontId="19"/>
  </si>
  <si>
    <t>令和元年5月</t>
    <rPh sb="0" eb="2">
      <t>レイワ</t>
    </rPh>
    <rPh sb="2" eb="3">
      <t>モト</t>
    </rPh>
    <rPh sb="3" eb="4">
      <t>ネン</t>
    </rPh>
    <rPh sb="5" eb="6">
      <t>ツキ</t>
    </rPh>
    <phoneticPr fontId="19"/>
  </si>
  <si>
    <t>H31.4</t>
  </si>
  <si>
    <t>令和６年1月</t>
    <rPh sb="0" eb="2">
      <t>レイワ</t>
    </rPh>
    <rPh sb="3" eb="4">
      <t>ネン</t>
    </rPh>
    <phoneticPr fontId="19"/>
  </si>
  <si>
    <t>令和５年1月</t>
    <rPh sb="0" eb="2">
      <t>レイワ</t>
    </rPh>
    <rPh sb="3" eb="4">
      <t>ネン</t>
    </rPh>
    <phoneticPr fontId="19"/>
  </si>
  <si>
    <t>令和元年5</t>
    <rPh sb="0" eb="2">
      <t>レイワ</t>
    </rPh>
    <rPh sb="2" eb="3">
      <t>モト</t>
    </rPh>
    <rPh sb="3" eb="4">
      <t>ネン</t>
    </rPh>
    <phoneticPr fontId="19"/>
  </si>
  <si>
    <t>令和３年4</t>
    <rPh sb="0" eb="2">
      <t>レイワ</t>
    </rPh>
    <rPh sb="3" eb="4">
      <t>ネン</t>
    </rPh>
    <phoneticPr fontId="19"/>
  </si>
  <si>
    <t>6月</t>
    <rPh sb="1" eb="2">
      <t>ツキ</t>
    </rPh>
    <phoneticPr fontId="19"/>
  </si>
  <si>
    <t>7月</t>
    <rPh sb="1" eb="2">
      <t>ツキ</t>
    </rPh>
    <phoneticPr fontId="19"/>
  </si>
  <si>
    <t>3月</t>
  </si>
  <si>
    <t>8月</t>
  </si>
  <si>
    <t>10月</t>
  </si>
  <si>
    <t>令和４年1月</t>
    <rPh sb="0" eb="2">
      <t>レイワ</t>
    </rPh>
    <rPh sb="3" eb="4">
      <t>ネン</t>
    </rPh>
    <phoneticPr fontId="19"/>
  </si>
  <si>
    <t>11月</t>
  </si>
  <si>
    <t>12月</t>
  </si>
  <si>
    <t>令和２年1月</t>
    <rPh sb="0" eb="2">
      <t>レイワ</t>
    </rPh>
    <rPh sb="3" eb="4">
      <t>ネン</t>
    </rPh>
    <phoneticPr fontId="19"/>
  </si>
  <si>
    <t>令和７年1月</t>
    <rPh sb="0" eb="2">
      <t>レイワ</t>
    </rPh>
    <rPh sb="3" eb="4">
      <t>ネン</t>
    </rPh>
    <phoneticPr fontId="19"/>
  </si>
  <si>
    <t>2月</t>
  </si>
  <si>
    <t>※住民基本台帳法改正に伴い、外国人住民を含んだ数値となっています。</t>
    <phoneticPr fontId="19"/>
  </si>
  <si>
    <t>資料：市民課</t>
    <rPh sb="0" eb="2">
      <t>シリョウ</t>
    </rPh>
    <rPh sb="3" eb="5">
      <t>シミン</t>
    </rPh>
    <rPh sb="5" eb="6">
      <t>カ</t>
    </rPh>
    <phoneticPr fontId="19"/>
  </si>
  <si>
    <t>令和7年4月</t>
    <rPh sb="0" eb="2">
      <t>レイワ</t>
    </rPh>
    <rPh sb="3" eb="4">
      <t>ネン</t>
    </rPh>
    <rPh sb="5" eb="6">
      <t>ツキ</t>
    </rPh>
    <phoneticPr fontId="19"/>
  </si>
  <si>
    <t>　　　　5月</t>
    <rPh sb="5" eb="6">
      <t>ツキ</t>
    </rPh>
    <phoneticPr fontId="19"/>
  </si>
  <si>
    <t>令和7年4</t>
    <rPh sb="0" eb="2">
      <t>レイワ</t>
    </rPh>
    <rPh sb="3" eb="4">
      <t>ネン</t>
    </rPh>
    <phoneticPr fontId="19"/>
  </si>
  <si>
    <t>令和8年1</t>
    <rPh sb="0" eb="2">
      <t>レイワ</t>
    </rPh>
    <rPh sb="3" eb="4">
      <t>ネン</t>
    </rPh>
    <phoneticPr fontId="19"/>
  </si>
  <si>
    <t>令和６年4月</t>
    <rPh sb="0" eb="2">
      <t>レイワ</t>
    </rPh>
    <rPh sb="3" eb="4">
      <t>ネン</t>
    </rPh>
    <rPh sb="5" eb="6">
      <t>ツキ</t>
    </rPh>
    <phoneticPr fontId="19"/>
  </si>
  <si>
    <t>令和６年4</t>
    <rPh sb="0" eb="2">
      <t>レイワ</t>
    </rPh>
    <rPh sb="3" eb="4">
      <t>ネン</t>
    </rPh>
    <phoneticPr fontId="19"/>
  </si>
  <si>
    <t>令和７年1</t>
    <rPh sb="0" eb="2">
      <t>レイワ</t>
    </rPh>
    <rPh sb="3" eb="4">
      <t>ネン</t>
    </rPh>
    <phoneticPr fontId="19"/>
  </si>
  <si>
    <t>令和４年4月</t>
    <rPh sb="0" eb="2">
      <t>レイワ</t>
    </rPh>
    <rPh sb="3" eb="4">
      <t>ネン</t>
    </rPh>
    <rPh sb="5" eb="6">
      <t>ツキ</t>
    </rPh>
    <phoneticPr fontId="19"/>
  </si>
  <si>
    <t>令和４年4</t>
    <rPh sb="0" eb="2">
      <t>レイワ</t>
    </rPh>
    <rPh sb="3" eb="4">
      <t>ネン</t>
    </rPh>
    <phoneticPr fontId="19"/>
  </si>
  <si>
    <t>令和５年4</t>
    <rPh sb="0" eb="2">
      <t>レイワ</t>
    </rPh>
    <rPh sb="3" eb="4">
      <t>ネン</t>
    </rPh>
    <phoneticPr fontId="19"/>
  </si>
  <si>
    <t>令和５年1</t>
    <rPh sb="0" eb="2">
      <t>レイワ</t>
    </rPh>
    <rPh sb="3" eb="4">
      <t>ネン</t>
    </rPh>
    <phoneticPr fontId="19"/>
  </si>
  <si>
    <t>令和２年4月</t>
    <rPh sb="0" eb="2">
      <t>レイワ</t>
    </rPh>
    <rPh sb="3" eb="4">
      <t>ネン</t>
    </rPh>
    <rPh sb="5" eb="6">
      <t>ツキ</t>
    </rPh>
    <phoneticPr fontId="19"/>
  </si>
  <si>
    <t>令和２年4</t>
    <rPh sb="0" eb="2">
      <t>レイワ</t>
    </rPh>
    <rPh sb="3" eb="4">
      <t>ネン</t>
    </rPh>
    <phoneticPr fontId="19"/>
  </si>
  <si>
    <t>令和３年1</t>
    <rPh sb="0" eb="2">
      <t>レイワ</t>
    </rPh>
    <rPh sb="3" eb="4">
      <t>ネン</t>
    </rPh>
    <phoneticPr fontId="19"/>
  </si>
  <si>
    <t>令和３年4月</t>
    <rPh sb="0" eb="2">
      <t>レイワ</t>
    </rPh>
    <rPh sb="3" eb="4">
      <t>ネン</t>
    </rPh>
    <rPh sb="5" eb="6">
      <t>ツキ</t>
    </rPh>
    <phoneticPr fontId="19"/>
  </si>
  <si>
    <t>令和４年1</t>
    <rPh sb="0" eb="2">
      <t>レイワ</t>
    </rPh>
    <rPh sb="3" eb="4">
      <t>ネン</t>
    </rPh>
    <phoneticPr fontId="19"/>
  </si>
  <si>
    <t>令和５年4月</t>
    <rPh sb="0" eb="2">
      <t>レイワ</t>
    </rPh>
    <rPh sb="3" eb="4">
      <t>ネン</t>
    </rPh>
    <rPh sb="5" eb="6">
      <t>ツキ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</si>
</sst>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,##0_);[Red]\(#,##0\)"/>
    <numFmt numFmtId="177" formatCode="#,##0.0_);[Red]\(#,##0.0\)"/>
    <numFmt numFmtId="178" formatCode="#,##0;&quot;▲ &quot;#,##0"/>
  </numFmts>
  <fonts count="28">
    <font>
      <sz val="11"/>
      <color auto="1"/>
      <name val="ＭＳ Ｐゴシック"/>
      <family val="3"/>
    </font>
    <font>
      <sz val="11"/>
      <color indexed="8"/>
      <name val="ＭＳ Ｐゴシック"/>
    </font>
    <font>
      <sz val="11"/>
      <color indexed="9"/>
      <name val="ＭＳ Ｐゴシック"/>
    </font>
    <font>
      <sz val="11"/>
      <color indexed="60"/>
      <name val="ＭＳ Ｐゴシック"/>
    </font>
    <font>
      <b/>
      <sz val="18"/>
      <color indexed="56"/>
      <name val="ＭＳ Ｐゴシック"/>
    </font>
    <font>
      <b/>
      <sz val="11"/>
      <color indexed="9"/>
      <name val="ＭＳ Ｐゴシック"/>
    </font>
    <font>
      <sz val="11"/>
      <color auto="1"/>
      <name val="ＭＳ Ｐゴシック"/>
      <family val="3"/>
    </font>
    <font>
      <sz val="11"/>
      <color indexed="52"/>
      <name val="ＭＳ Ｐゴシック"/>
    </font>
    <font>
      <sz val="11"/>
      <color indexed="62"/>
      <name val="ＭＳ Ｐゴシック"/>
    </font>
    <font>
      <b/>
      <sz val="11"/>
      <color indexed="63"/>
      <name val="ＭＳ Ｐゴシック"/>
    </font>
    <font>
      <sz val="11"/>
      <color indexed="20"/>
      <name val="ＭＳ Ｐゴシック"/>
    </font>
    <font>
      <sz val="11"/>
      <color indexed="17"/>
      <name val="ＭＳ Ｐゴシック"/>
    </font>
    <font>
      <b/>
      <sz val="15"/>
      <color indexed="56"/>
      <name val="ＭＳ Ｐゴシック"/>
    </font>
    <font>
      <b/>
      <sz val="13"/>
      <color indexed="56"/>
      <name val="ＭＳ Ｐゴシック"/>
    </font>
    <font>
      <b/>
      <sz val="11"/>
      <color indexed="56"/>
      <name val="ＭＳ Ｐゴシック"/>
    </font>
    <font>
      <b/>
      <sz val="11"/>
      <color indexed="52"/>
      <name val="ＭＳ Ｐゴシック"/>
    </font>
    <font>
      <i/>
      <sz val="11"/>
      <color indexed="23"/>
      <name val="ＭＳ Ｐゴシック"/>
    </font>
    <font>
      <sz val="11"/>
      <color indexed="10"/>
      <name val="ＭＳ Ｐゴシック"/>
    </font>
    <font>
      <b/>
      <sz val="11"/>
      <color indexed="8"/>
      <name val="ＭＳ Ｐゴシック"/>
    </font>
    <font>
      <sz val="6"/>
      <color auto="1"/>
      <name val="ＭＳ Ｐゴシック"/>
      <family val="3"/>
    </font>
    <font>
      <sz val="14"/>
      <color auto="1"/>
      <name val="ＭＳ Ｐゴシック"/>
      <family val="3"/>
    </font>
    <font>
      <b/>
      <sz val="14"/>
      <color auto="1"/>
      <name val="HG創英角ｺﾞｼｯｸUB"/>
      <family val="3"/>
    </font>
    <font>
      <sz val="10"/>
      <color auto="1"/>
      <name val="ＭＳ Ｐゴシック"/>
      <family val="3"/>
    </font>
    <font>
      <sz val="9"/>
      <color auto="1"/>
      <name val="ＭＳ Ｐゴシック"/>
      <family val="3"/>
    </font>
    <font>
      <b/>
      <sz val="10"/>
      <color auto="1"/>
      <name val="ＭＳ Ｐゴシック"/>
      <family val="3"/>
    </font>
    <font>
      <b/>
      <sz val="10"/>
      <color indexed="12"/>
      <name val="ＭＳ Ｐゴシック"/>
      <family val="3"/>
    </font>
    <font>
      <b/>
      <sz val="10"/>
      <color indexed="10"/>
      <name val="ＭＳ Ｐゴシック"/>
      <family val="3"/>
    </font>
    <font>
      <sz val="8"/>
      <color auto="1"/>
      <name val="ＭＳ Ｐゴシック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1"/>
        <bgColor indexed="64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55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24" borderId="10" xfId="0" applyFont="1" applyFill="1" applyBorder="1" applyAlignment="1">
      <alignment horizontal="center" vertical="center"/>
    </xf>
    <xf numFmtId="0" fontId="22" fillId="24" borderId="11" xfId="0" applyFont="1" applyFill="1" applyBorder="1" applyAlignment="1">
      <alignment horizontal="center" vertical="center"/>
    </xf>
    <xf numFmtId="0" fontId="22" fillId="24" borderId="12" xfId="0" applyFont="1" applyFill="1" applyBorder="1" applyAlignment="1">
      <alignment horizontal="center" vertical="center"/>
    </xf>
    <xf numFmtId="0" fontId="22" fillId="24" borderId="13" xfId="0" applyFont="1" applyFill="1" applyBorder="1" applyAlignment="1">
      <alignment horizontal="right" vertical="center"/>
    </xf>
    <xf numFmtId="0" fontId="22" fillId="24" borderId="11" xfId="0" applyFont="1" applyFill="1" applyBorder="1" applyAlignment="1">
      <alignment horizontal="right" vertical="center"/>
    </xf>
    <xf numFmtId="0" fontId="22" fillId="24" borderId="12" xfId="0" applyFont="1" applyFill="1" applyBorder="1" applyAlignment="1">
      <alignment horizontal="right" vertical="center"/>
    </xf>
    <xf numFmtId="0" fontId="23" fillId="0" borderId="14" xfId="0" applyFont="1" applyBorder="1" applyAlignment="1">
      <alignment horizontal="left" vertical="center" shrinkToFit="1"/>
    </xf>
    <xf numFmtId="0" fontId="0" fillId="0" borderId="0" xfId="0" applyAlignment="1">
      <alignment horizontal="right" vertical="center"/>
    </xf>
    <xf numFmtId="0" fontId="24" fillId="24" borderId="15" xfId="0" applyFont="1" applyFill="1" applyBorder="1" applyAlignment="1">
      <alignment horizontal="center" vertical="center"/>
    </xf>
    <xf numFmtId="0" fontId="24" fillId="24" borderId="16" xfId="0" applyFont="1" applyFill="1" applyBorder="1" applyAlignment="1">
      <alignment horizontal="center" vertical="center"/>
    </xf>
    <xf numFmtId="0" fontId="24" fillId="24" borderId="17" xfId="0" applyFont="1" applyFill="1" applyBorder="1" applyAlignment="1">
      <alignment horizontal="center" vertical="center"/>
    </xf>
    <xf numFmtId="176" fontId="24" fillId="0" borderId="18" xfId="0" applyNumberFormat="1" applyFont="1" applyBorder="1">
      <alignment vertical="center"/>
    </xf>
    <xf numFmtId="176" fontId="24" fillId="0" borderId="16" xfId="0" applyNumberFormat="1" applyFont="1" applyBorder="1">
      <alignment vertical="center"/>
    </xf>
    <xf numFmtId="176" fontId="24" fillId="0" borderId="16" xfId="0" applyNumberFormat="1" applyFont="1" applyBorder="1" applyAlignment="1">
      <alignment vertical="center"/>
    </xf>
    <xf numFmtId="176" fontId="24" fillId="0" borderId="17" xfId="0" applyNumberFormat="1" applyFont="1" applyBorder="1">
      <alignment vertical="center"/>
    </xf>
    <xf numFmtId="0" fontId="23" fillId="0" borderId="14" xfId="0" applyFont="1" applyBorder="1" applyAlignment="1">
      <alignment vertical="center" shrinkToFit="1"/>
    </xf>
    <xf numFmtId="176" fontId="0" fillId="0" borderId="0" xfId="0" applyNumberFormat="1">
      <alignment vertical="center"/>
    </xf>
    <xf numFmtId="0" fontId="24" fillId="24" borderId="19" xfId="0" applyFont="1" applyFill="1" applyBorder="1" applyAlignment="1">
      <alignment horizontal="center" vertical="center"/>
    </xf>
    <xf numFmtId="0" fontId="25" fillId="24" borderId="20" xfId="0" applyFont="1" applyFill="1" applyBorder="1" applyAlignment="1">
      <alignment horizontal="center" vertical="center"/>
    </xf>
    <xf numFmtId="0" fontId="25" fillId="24" borderId="21" xfId="0" applyFont="1" applyFill="1" applyBorder="1" applyAlignment="1">
      <alignment horizontal="center" vertical="center"/>
    </xf>
    <xf numFmtId="176" fontId="25" fillId="0" borderId="22" xfId="0" applyNumberFormat="1" applyFont="1" applyBorder="1">
      <alignment vertical="center"/>
    </xf>
    <xf numFmtId="176" fontId="25" fillId="0" borderId="20" xfId="0" applyNumberFormat="1" applyFont="1" applyBorder="1">
      <alignment vertical="center"/>
    </xf>
    <xf numFmtId="176" fontId="25" fillId="0" borderId="21" xfId="0" applyNumberFormat="1" applyFont="1" applyBorder="1">
      <alignment vertical="center"/>
    </xf>
    <xf numFmtId="0" fontId="22" fillId="24" borderId="23" xfId="0" applyFont="1" applyFill="1" applyBorder="1" applyAlignment="1">
      <alignment horizontal="center"/>
    </xf>
    <xf numFmtId="0" fontId="22" fillId="24" borderId="24" xfId="0" applyFont="1" applyFill="1" applyBorder="1" applyAlignment="1">
      <alignment horizontal="center" vertical="center"/>
    </xf>
    <xf numFmtId="177" fontId="22" fillId="0" borderId="22" xfId="0" applyNumberFormat="1" applyFont="1" applyBorder="1">
      <alignment vertical="center"/>
    </xf>
    <xf numFmtId="177" fontId="22" fillId="0" borderId="20" xfId="0" applyNumberFormat="1" applyFont="1" applyBorder="1">
      <alignment vertical="center"/>
    </xf>
    <xf numFmtId="177" fontId="22" fillId="0" borderId="21" xfId="0" applyNumberFormat="1" applyFont="1" applyBorder="1">
      <alignment vertical="center"/>
    </xf>
    <xf numFmtId="177" fontId="0" fillId="0" borderId="0" xfId="0" applyNumberFormat="1">
      <alignment vertical="center"/>
    </xf>
    <xf numFmtId="0" fontId="26" fillId="24" borderId="20" xfId="0" applyFont="1" applyFill="1" applyBorder="1" applyAlignment="1">
      <alignment horizontal="center" vertical="center"/>
    </xf>
    <xf numFmtId="0" fontId="26" fillId="24" borderId="21" xfId="0" applyFont="1" applyFill="1" applyBorder="1" applyAlignment="1">
      <alignment horizontal="center" vertical="center"/>
    </xf>
    <xf numFmtId="176" fontId="26" fillId="0" borderId="22" xfId="0" applyNumberFormat="1" applyFont="1" applyBorder="1">
      <alignment vertical="center"/>
    </xf>
    <xf numFmtId="176" fontId="26" fillId="0" borderId="20" xfId="0" applyNumberFormat="1" applyFont="1" applyBorder="1">
      <alignment vertical="center"/>
    </xf>
    <xf numFmtId="176" fontId="26" fillId="0" borderId="21" xfId="0" applyNumberFormat="1" applyFont="1" applyBorder="1">
      <alignment vertical="center"/>
    </xf>
    <xf numFmtId="0" fontId="24" fillId="24" borderId="25" xfId="0" applyFont="1" applyFill="1" applyBorder="1" applyAlignment="1">
      <alignment horizontal="center" vertical="center"/>
    </xf>
    <xf numFmtId="0" fontId="22" fillId="24" borderId="26" xfId="0" applyFont="1" applyFill="1" applyBorder="1" applyAlignment="1">
      <alignment horizontal="center" vertical="center" wrapText="1"/>
    </xf>
    <xf numFmtId="0" fontId="22" fillId="24" borderId="27" xfId="0" applyFont="1" applyFill="1" applyBorder="1" applyAlignment="1">
      <alignment horizontal="center" vertical="center" wrapText="1"/>
    </xf>
    <xf numFmtId="178" fontId="22" fillId="0" borderId="28" xfId="0" applyNumberFormat="1" applyFont="1" applyBorder="1">
      <alignment vertical="center"/>
    </xf>
    <xf numFmtId="178" fontId="22" fillId="0" borderId="26" xfId="0" applyNumberFormat="1" applyFont="1" applyBorder="1">
      <alignment vertical="center"/>
    </xf>
    <xf numFmtId="178" fontId="22" fillId="0" borderId="27" xfId="0" applyNumberFormat="1" applyFont="1" applyBorder="1">
      <alignment vertical="center"/>
    </xf>
    <xf numFmtId="178" fontId="0" fillId="0" borderId="0" xfId="0" applyNumberFormat="1">
      <alignment vertical="center"/>
    </xf>
    <xf numFmtId="0" fontId="27" fillId="0" borderId="29" xfId="0" applyFont="1" applyBorder="1" applyAlignment="1">
      <alignment horizontal="right" vertical="center"/>
    </xf>
    <xf numFmtId="0" fontId="24" fillId="24" borderId="30" xfId="0" applyFont="1" applyFill="1" applyBorder="1" applyAlignment="1">
      <alignment horizontal="center" vertical="center"/>
    </xf>
    <xf numFmtId="0" fontId="24" fillId="24" borderId="31" xfId="0" applyFont="1" applyFill="1" applyBorder="1" applyAlignment="1">
      <alignment horizontal="center" vertical="center"/>
    </xf>
    <xf numFmtId="0" fontId="24" fillId="24" borderId="32" xfId="0" applyFont="1" applyFill="1" applyBorder="1" applyAlignment="1">
      <alignment horizontal="center" vertical="center"/>
    </xf>
    <xf numFmtId="176" fontId="24" fillId="0" borderId="33" xfId="0" applyNumberFormat="1" applyFont="1" applyBorder="1">
      <alignment vertical="center"/>
    </xf>
    <xf numFmtId="176" fontId="24" fillId="0" borderId="34" xfId="0" applyNumberFormat="1" applyFont="1" applyBorder="1">
      <alignment vertical="center"/>
    </xf>
    <xf numFmtId="176" fontId="24" fillId="0" borderId="35" xfId="0" applyNumberFormat="1" applyFont="1" applyBorder="1">
      <alignment vertical="center"/>
    </xf>
    <xf numFmtId="0" fontId="22" fillId="24" borderId="36" xfId="0" applyFont="1" applyFill="1" applyBorder="1" applyAlignment="1">
      <alignment horizontal="center" vertical="center" wrapText="1"/>
    </xf>
    <xf numFmtId="0" fontId="22" fillId="24" borderId="37" xfId="0" applyFont="1" applyFill="1" applyBorder="1" applyAlignment="1">
      <alignment horizontal="center" vertical="center" wrapText="1"/>
    </xf>
    <xf numFmtId="176" fontId="22" fillId="0" borderId="14" xfId="0" applyNumberFormat="1" applyFont="1" applyBorder="1" applyAlignment="1">
      <alignment horizontal="right" vertical="center" shrinkToFit="1"/>
    </xf>
    <xf numFmtId="0" fontId="27" fillId="0" borderId="0" xfId="0" applyFont="1" applyAlignment="1">
      <alignment horizontal="right" vertical="center"/>
    </xf>
  </cellXfs>
  <cellStyles count="42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theme" Target="theme/theme1.xml" /><Relationship Id="rId9" Type="http://schemas.openxmlformats.org/officeDocument/2006/relationships/sharedStrings" Target="sharedStrings.xml" /><Relationship Id="rId10" Type="http://schemas.openxmlformats.org/officeDocument/2006/relationships/styles" Target="styles.xml" /></Relationships>
</file>

<file path=xl/charts/chart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令和７年度人口と世帯数の月別推移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2658586794297772"/>
          <c:y val="4.8266023198713065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8235294117647065e-002"/>
          <c:y val="0.17871249964722152"/>
          <c:w val="0.82352941176470584"/>
          <c:h val="0.7457875426861965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'R7'!$B$3</c:f>
              <c:strCache>
                <c:ptCount val="1"/>
                <c:pt idx="0">
                  <c:v>人　　口（人）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6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'R7'!$K$6:$K$17</c:f>
              <c:strCache>
                <c:ptCount val="12"/>
                <c:pt idx="0">
                  <c:v>令和7年4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令和8年1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'R7'!$B$6:$B$17</c:f>
              <c:numCache>
                <c:formatCode>#,##0_);[Red]\(#,##0\)</c:formatCode>
                <c:ptCount val="12"/>
                <c:pt idx="0">
                  <c:v>46466</c:v>
                </c:pt>
                <c:pt idx="1">
                  <c:v>46436</c:v>
                </c:pt>
                <c:pt idx="2">
                  <c:v>46378</c:v>
                </c:pt>
                <c:pt idx="3">
                  <c:v>46364</c:v>
                </c:pt>
                <c:pt idx="4">
                  <c:v>46377</c:v>
                </c:pt>
                <c:pt idx="5">
                  <c:v>46368</c:v>
                </c:pt>
                <c:pt idx="6">
                  <c:v>46375</c:v>
                </c:pt>
                <c:pt idx="7">
                  <c:v>46378</c:v>
                </c:pt>
                <c:pt idx="8">
                  <c:v>46357</c:v>
                </c:pt>
                <c:pt idx="9">
                  <c:v>46342</c:v>
                </c:pt>
                <c:pt idx="10">
                  <c:v>46319</c:v>
                </c:pt>
                <c:pt idx="11">
                  <c:v>46216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'R7'!$H$3</c:f>
              <c:strCache>
                <c:ptCount val="1"/>
                <c:pt idx="0">
                  <c:v>世　帯　数（世帯）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Pt>
            <c:idx val="0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4.1176470588235294e-002"/>
                  <c:y val="-5.8171196342392685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2.552930883639545e-002"/>
                  <c:y val="-5.0713459204696186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2.1411661777571922e-002"/>
                  <c:y val="-4.176389241667372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3.7058823529411762e-002"/>
                  <c:y val="-4.176389241667372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2.4705882352941175e-002"/>
                  <c:y val="-4.3255439844213019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4.3646921585782171e-002"/>
                  <c:y val="-4.3255439844213019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4.6941142161151424e-002"/>
                  <c:y val="-4.4746987271752324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4.4470519616420498e-002"/>
                  <c:y val="-4.4746987271752324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4.2823495102327892e-002"/>
                  <c:y val="-3.952671238675811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4.8588166675244022e-002"/>
                  <c:y val="-4.6984449524454602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4.6941142161151424e-002"/>
                  <c:y val="-5.444246888493777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4.9411764705882349e-002"/>
                  <c:y val="-5.0713459204696186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600" b="1" i="1">
                    <a:solidFill>
                      <a:srgbClr val="0000FF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'R7'!$H$6:$H$17</c:f>
              <c:numCache>
                <c:formatCode>#,##0_);[Red]\(#,##0\)</c:formatCode>
                <c:ptCount val="12"/>
                <c:pt idx="0">
                  <c:v>17841</c:v>
                </c:pt>
                <c:pt idx="1">
                  <c:v>17831</c:v>
                </c:pt>
                <c:pt idx="2">
                  <c:v>17834</c:v>
                </c:pt>
                <c:pt idx="3">
                  <c:v>17842</c:v>
                </c:pt>
                <c:pt idx="4">
                  <c:v>17905</c:v>
                </c:pt>
                <c:pt idx="5">
                  <c:v>17926</c:v>
                </c:pt>
                <c:pt idx="6">
                  <c:v>17973</c:v>
                </c:pt>
                <c:pt idx="7">
                  <c:v>17992</c:v>
                </c:pt>
                <c:pt idx="8">
                  <c:v>17996</c:v>
                </c:pt>
                <c:pt idx="9">
                  <c:v>18010</c:v>
                </c:pt>
                <c:pt idx="10">
                  <c:v>18013</c:v>
                </c:pt>
                <c:pt idx="11">
                  <c:v>18062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600">
                <a:solidFill>
                  <a:srgbClr val="000000"/>
                </a:solidFill>
                <a:latin typeface="HG丸ｺﾞｼｯｸM-PRO"/>
                <a:ea typeface="HG丸ｺﾞｼｯｸM-PRO"/>
              </a:defRPr>
            </a:pPr>
            <a:endParaRPr lang="ja-JP" altLang="en-US"/>
          </a:p>
        </c:txPr>
        <c:crossAx val="2"/>
        <c:crossesAt val="46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8000"/>
          <c:min val="46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1543476420286179e-002"/>
            </c:manualLayout>
          </c:layout>
          <c:overlay val="0"/>
          <c:spPr>
            <a:noFill/>
            <a:ln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300"/>
        <c:minorUnit val="300"/>
      </c:valAx>
      <c:catAx>
        <c:axId val="11"/>
        <c:scaling>
          <c:orientation val="minMax"/>
        </c:scaling>
        <c:delete val="0"/>
        <c:axPos val="b"/>
        <c:numFmt formatCode="#,##0_);[Red]\(#,##0\)" sourceLinked="1"/>
        <c:majorTickMark val="none"/>
        <c:minorTickMark val="none"/>
        <c:tickLblPos val="none"/>
        <c:spPr>
          <a:ln>
            <a:noFill/>
          </a:ln>
        </c:spPr>
        <c:txPr>
          <a:bodyPr rot="0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74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8200"/>
          <c:min val="174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3006535947712421"/>
              <c:y val="9.1543476420286179e-002"/>
            </c:manualLayout>
          </c:layout>
          <c:overlay val="0"/>
          <c:spPr>
            <a:noFill/>
            <a:ln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0"/>
        <c:minorUnit val="200"/>
      </c:valAx>
      <c:spPr>
        <a:noFill/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9279741993035182"/>
          <c:y val="0.12632263708971864"/>
          <c:w val="0.19825708061002179"/>
          <c:h val="0.1075268817204301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3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令和６年度人口と世帯数の月別推移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2658552484860961"/>
          <c:y val="4.8266023198713065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8235294117647065e-002"/>
          <c:y val="0.17871249964722152"/>
          <c:w val="0.82352941176470584"/>
          <c:h val="0.7457875426861965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'R6'!$B$3</c:f>
              <c:strCache>
                <c:ptCount val="1"/>
                <c:pt idx="0">
                  <c:v>人　　口（人）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6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'R6'!$K$6:$K$17</c:f>
              <c:strCache>
                <c:ptCount val="12"/>
                <c:pt idx="0">
                  <c:v>令和６年4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令和７年1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'R6'!$B$6:$B$17</c:f>
              <c:numCache>
                <c:formatCode>#,##0_);[Red]\(#,##0\)</c:formatCode>
                <c:ptCount val="12"/>
                <c:pt idx="0">
                  <c:v>46848</c:v>
                </c:pt>
                <c:pt idx="1">
                  <c:v>46818</c:v>
                </c:pt>
                <c:pt idx="2">
                  <c:v>46790</c:v>
                </c:pt>
                <c:pt idx="3">
                  <c:v>46780</c:v>
                </c:pt>
                <c:pt idx="4">
                  <c:v>46743</c:v>
                </c:pt>
                <c:pt idx="5">
                  <c:v>46730</c:v>
                </c:pt>
                <c:pt idx="6">
                  <c:v>46711</c:v>
                </c:pt>
                <c:pt idx="7">
                  <c:v>46698</c:v>
                </c:pt>
                <c:pt idx="8">
                  <c:v>46674</c:v>
                </c:pt>
                <c:pt idx="9">
                  <c:v>46682</c:v>
                </c:pt>
                <c:pt idx="10">
                  <c:v>46659</c:v>
                </c:pt>
                <c:pt idx="11">
                  <c:v>46537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'R6'!$H$3</c:f>
              <c:strCache>
                <c:ptCount val="1"/>
                <c:pt idx="0">
                  <c:v>世　帯　数（世帯）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Pt>
            <c:idx val="0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4.1176470588235294e-002"/>
                  <c:y val="-5.8171196342392685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2.552930883639545e-002"/>
                  <c:y val="-5.0713459204696186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2.1411661777571922e-002"/>
                  <c:y val="-4.176389241667372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3.7058823529411762e-002"/>
                  <c:y val="-4.176389241667372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2.4705882352941175e-002"/>
                  <c:y val="-4.3255439844213019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4.3646921585782171e-002"/>
                  <c:y val="-4.3255439844213019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4.6941142161151424e-002"/>
                  <c:y val="-4.4746987271752324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4.4470519616420498e-002"/>
                  <c:y val="-4.4746987271752324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4.2823495102327892e-002"/>
                  <c:y val="-3.952671238675811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4.8588166675244022e-002"/>
                  <c:y val="-4.6984449524454602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4.6941142161151424e-002"/>
                  <c:y val="-5.444246888493777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4.9411764705882349e-002"/>
                  <c:y val="-5.0713459204696186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600" b="1" i="1">
                    <a:solidFill>
                      <a:srgbClr val="0000FF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'R6'!$H$6:$H$17</c:f>
              <c:numCache>
                <c:formatCode>#,##0_);[Red]\(#,##0\)</c:formatCode>
                <c:ptCount val="12"/>
                <c:pt idx="0">
                  <c:v>17717</c:v>
                </c:pt>
                <c:pt idx="1">
                  <c:v>17735</c:v>
                </c:pt>
                <c:pt idx="2">
                  <c:v>17741</c:v>
                </c:pt>
                <c:pt idx="3">
                  <c:v>17778</c:v>
                </c:pt>
                <c:pt idx="4">
                  <c:v>17798</c:v>
                </c:pt>
                <c:pt idx="5">
                  <c:v>17822</c:v>
                </c:pt>
                <c:pt idx="6">
                  <c:v>17838</c:v>
                </c:pt>
                <c:pt idx="7">
                  <c:v>17829</c:v>
                </c:pt>
                <c:pt idx="8">
                  <c:v>17823</c:v>
                </c:pt>
                <c:pt idx="9">
                  <c:v>17868</c:v>
                </c:pt>
                <c:pt idx="10">
                  <c:v>17867</c:v>
                </c:pt>
                <c:pt idx="11">
                  <c:v>17865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600">
                <a:solidFill>
                  <a:srgbClr val="000000"/>
                </a:solidFill>
                <a:latin typeface="HG丸ｺﾞｼｯｸM-PRO"/>
                <a:ea typeface="HG丸ｺﾞｼｯｸM-PRO"/>
              </a:defRPr>
            </a:pPr>
            <a:endParaRPr lang="ja-JP" altLang="en-US"/>
          </a:p>
        </c:txPr>
        <c:crossAx val="2"/>
        <c:crossesAt val="46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8000"/>
          <c:min val="46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1543476420286179e-002"/>
            </c:manualLayout>
          </c:layout>
          <c:overlay val="0"/>
          <c:spPr>
            <a:noFill/>
            <a:ln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300"/>
        <c:minorUnit val="300"/>
      </c:valAx>
      <c:catAx>
        <c:axId val="11"/>
        <c:scaling>
          <c:orientation val="minMax"/>
        </c:scaling>
        <c:delete val="0"/>
        <c:axPos val="b"/>
        <c:numFmt formatCode="#,##0_);[Red]\(#,##0\)" sourceLinked="1"/>
        <c:majorTickMark val="none"/>
        <c:minorTickMark val="none"/>
        <c:tickLblPos val="none"/>
        <c:spPr>
          <a:ln>
            <a:noFill/>
          </a:ln>
        </c:spPr>
        <c:txPr>
          <a:bodyPr rot="0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70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8000"/>
          <c:min val="172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3006535947712421"/>
              <c:y val="9.1543476420286179e-002"/>
            </c:manualLayout>
          </c:layout>
          <c:overlay val="0"/>
          <c:spPr>
            <a:noFill/>
            <a:ln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0"/>
        <c:minorUnit val="200"/>
      </c:valAx>
      <c:spPr>
        <a:noFill/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9279741993035182"/>
          <c:y val="0.12632263708971864"/>
          <c:w val="0.19825708061002179"/>
          <c:h val="0.1075268817204301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3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令和５年度人口と世帯数の月別推移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2658535330142557"/>
          <c:y val="4.8266023198713065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8235294117647065e-002"/>
          <c:y val="0.17871249964722152"/>
          <c:w val="0.82352941176470584"/>
          <c:h val="0.7457875426861965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'R5'!$B$3</c:f>
              <c:strCache>
                <c:ptCount val="1"/>
                <c:pt idx="0">
                  <c:v>人　　口（人）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6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'R5'!$K$6:$K$17</c:f>
              <c:strCache>
                <c:ptCount val="12"/>
                <c:pt idx="0">
                  <c:v>令和５年4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令和６年1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'R5'!$B$6:$B$17</c:f>
              <c:numCache>
                <c:formatCode>#,##0_);[Red]\(#,##0\)</c:formatCode>
                <c:ptCount val="12"/>
                <c:pt idx="0">
                  <c:v>47194</c:v>
                </c:pt>
                <c:pt idx="1">
                  <c:v>47203</c:v>
                </c:pt>
                <c:pt idx="2">
                  <c:v>47188</c:v>
                </c:pt>
                <c:pt idx="3">
                  <c:v>47160</c:v>
                </c:pt>
                <c:pt idx="4">
                  <c:v>47106</c:v>
                </c:pt>
                <c:pt idx="5">
                  <c:v>47091</c:v>
                </c:pt>
                <c:pt idx="6">
                  <c:v>47094</c:v>
                </c:pt>
                <c:pt idx="7">
                  <c:v>47065</c:v>
                </c:pt>
                <c:pt idx="8">
                  <c:v>47024</c:v>
                </c:pt>
                <c:pt idx="9">
                  <c:v>47012</c:v>
                </c:pt>
                <c:pt idx="10">
                  <c:v>46979</c:v>
                </c:pt>
                <c:pt idx="11">
                  <c:v>46861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'R5'!$H$3</c:f>
              <c:strCache>
                <c:ptCount val="1"/>
                <c:pt idx="0">
                  <c:v>世　帯　数（世帯）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Pt>
            <c:idx val="0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1.976463726347932e-002"/>
                  <c:y val="-5.6679648914853387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2.552930883639545e-002"/>
                  <c:y val="-5.0713459204696186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2.1411661777571922e-002"/>
                  <c:y val="-4.176389241667372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2.0588235294117647e-002"/>
                  <c:y val="-4.1018259814297409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2.4705882352941175e-002"/>
                  <c:y val="-4.3255439844213019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4.3646921585782171e-002"/>
                  <c:y val="-4.3255439844213019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4.6941142161151424e-002"/>
                  <c:y val="-4.4746987271752324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4.4470519616420498e-002"/>
                  <c:y val="-4.4746987271752324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4.2823495102327892e-002"/>
                  <c:y val="-3.952671238675811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4.8588166675244022e-002"/>
                  <c:y val="-4.6984449524454602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4.6941142161151424e-002"/>
                  <c:y val="-5.444246888493777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4.9411764705882349e-002"/>
                  <c:y val="-5.0713459204696186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600" b="1" i="1">
                    <a:solidFill>
                      <a:srgbClr val="0000FF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'R5'!$H$6:$H$17</c:f>
              <c:numCache>
                <c:formatCode>#,##0_);[Red]\(#,##0\)</c:formatCode>
                <c:ptCount val="12"/>
                <c:pt idx="0">
                  <c:v>17576</c:v>
                </c:pt>
                <c:pt idx="1">
                  <c:v>17591</c:v>
                </c:pt>
                <c:pt idx="2">
                  <c:v>17600</c:v>
                </c:pt>
                <c:pt idx="3">
                  <c:v>17595</c:v>
                </c:pt>
                <c:pt idx="4">
                  <c:v>17602</c:v>
                </c:pt>
                <c:pt idx="5">
                  <c:v>17625</c:v>
                </c:pt>
                <c:pt idx="6">
                  <c:v>17651</c:v>
                </c:pt>
                <c:pt idx="7">
                  <c:v>17660</c:v>
                </c:pt>
                <c:pt idx="8">
                  <c:v>17656</c:v>
                </c:pt>
                <c:pt idx="9">
                  <c:v>17676</c:v>
                </c:pt>
                <c:pt idx="10">
                  <c:v>17663</c:v>
                </c:pt>
                <c:pt idx="11">
                  <c:v>17699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600">
                <a:solidFill>
                  <a:srgbClr val="000000"/>
                </a:solidFill>
                <a:latin typeface="HG丸ｺﾞｼｯｸM-PRO"/>
                <a:ea typeface="HG丸ｺﾞｼｯｸM-PRO"/>
              </a:defRPr>
            </a:pPr>
            <a:endParaRPr lang="ja-JP" altLang="en-US"/>
          </a:p>
        </c:txPr>
        <c:crossAx val="2"/>
        <c:crossesAt val="46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8000"/>
          <c:min val="46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1543476420286179e-002"/>
            </c:manualLayout>
          </c:layout>
          <c:overlay val="0"/>
          <c:spPr>
            <a:noFill/>
            <a:ln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300"/>
        <c:minorUnit val="300"/>
      </c:valAx>
      <c:catAx>
        <c:axId val="11"/>
        <c:scaling>
          <c:orientation val="minMax"/>
        </c:scaling>
        <c:delete val="0"/>
        <c:axPos val="b"/>
        <c:numFmt formatCode="#,##0_);[Red]\(#,##0\)" sourceLinked="1"/>
        <c:majorTickMark val="none"/>
        <c:minorTickMark val="none"/>
        <c:tickLblPos val="none"/>
        <c:spPr>
          <a:ln>
            <a:noFill/>
          </a:ln>
        </c:spPr>
        <c:txPr>
          <a:bodyPr rot="0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70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7800"/>
          <c:min val="170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3006535947712421"/>
              <c:y val="9.1543476420286179e-002"/>
            </c:manualLayout>
          </c:layout>
          <c:overlay val="0"/>
          <c:spPr>
            <a:noFill/>
            <a:ln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0"/>
        <c:minorUnit val="200"/>
      </c:valAx>
      <c:spPr>
        <a:noFill/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8935463949359266"/>
          <c:y val="0.36011430022860047"/>
          <c:w val="0.20261437908496732"/>
          <c:h val="0.1182795698924731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3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令和４年度人口と世帯数の月別推移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2019110356303501"/>
          <c:y val="1.347726695453390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8235294117647065e-002"/>
          <c:y val="0.17214376428752856"/>
          <c:w val="0.82352941176470584"/>
          <c:h val="0.7550323145090734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'R4'!$B$3</c:f>
              <c:strCache>
                <c:ptCount val="1"/>
                <c:pt idx="0">
                  <c:v>人　　口（人）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6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'R4'!$K$6:$K$17</c:f>
              <c:strCache>
                <c:ptCount val="12"/>
                <c:pt idx="0">
                  <c:v>令和４年4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令和５年1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'R4'!$B$6:$B$17</c:f>
              <c:numCache>
                <c:formatCode>#,##0_);[Red]\(#,##0\)</c:formatCode>
                <c:ptCount val="12"/>
                <c:pt idx="0">
                  <c:v>47432</c:v>
                </c:pt>
                <c:pt idx="1">
                  <c:v>47462</c:v>
                </c:pt>
                <c:pt idx="2">
                  <c:v>47415</c:v>
                </c:pt>
                <c:pt idx="3">
                  <c:v>47398</c:v>
                </c:pt>
                <c:pt idx="4">
                  <c:v>47425</c:v>
                </c:pt>
                <c:pt idx="5">
                  <c:v>47416</c:v>
                </c:pt>
                <c:pt idx="6">
                  <c:v>47412</c:v>
                </c:pt>
                <c:pt idx="7">
                  <c:v>47409</c:v>
                </c:pt>
                <c:pt idx="8">
                  <c:v>47347</c:v>
                </c:pt>
                <c:pt idx="9">
                  <c:v>47324</c:v>
                </c:pt>
                <c:pt idx="10">
                  <c:v>47289</c:v>
                </c:pt>
                <c:pt idx="11">
                  <c:v>47236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'R4'!$H$3</c:f>
              <c:strCache>
                <c:ptCount val="1"/>
                <c:pt idx="0">
                  <c:v>世　帯　数（世帯）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Pt>
            <c:idx val="0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5.7646715729161302e-003"/>
                  <c:y val="-5.8137329607992547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4.9410735422778032e-003"/>
                  <c:y val="-4.6056783224677558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4.1176470588235297e-003"/>
                  <c:y val="-4.8321903310473285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4.9410735422778032e-003"/>
                  <c:y val="-3.699630288149465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6.5880980563704046e-003"/>
                  <c:y val="-3.1711116755566843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4.9410735422778032e-003"/>
                  <c:y val="-4.1526543053086104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4.9410735422778032e-003"/>
                  <c:y val="-4.6056783224677558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5.7646715729161302e-003"/>
                  <c:y val="-4.6056783224677558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5.7646715729161302e-003"/>
                  <c:y val="-5.9647503739451921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8.2352941176470594e-003"/>
                  <c:y val="-5.9647503739451921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9.8823186317396599e-003"/>
                  <c:y val="-5.2097197527728387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1.976463726347932e-002"/>
                  <c:y val="-3.7751531058617671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600" b="1" i="1">
                    <a:solidFill>
                      <a:srgbClr val="0000FF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'R4'!$H$6:$H$17</c:f>
              <c:numCache>
                <c:formatCode>#,##0_);[Red]\(#,##0\)</c:formatCode>
                <c:ptCount val="12"/>
                <c:pt idx="0">
                  <c:v>17366</c:v>
                </c:pt>
                <c:pt idx="1">
                  <c:v>17421</c:v>
                </c:pt>
                <c:pt idx="2">
                  <c:v>17416</c:v>
                </c:pt>
                <c:pt idx="3">
                  <c:v>17405</c:v>
                </c:pt>
                <c:pt idx="4">
                  <c:v>17442</c:v>
                </c:pt>
                <c:pt idx="5">
                  <c:v>17458</c:v>
                </c:pt>
                <c:pt idx="6">
                  <c:v>17493</c:v>
                </c:pt>
                <c:pt idx="7">
                  <c:v>17516</c:v>
                </c:pt>
                <c:pt idx="8">
                  <c:v>17504</c:v>
                </c:pt>
                <c:pt idx="9">
                  <c:v>17504</c:v>
                </c:pt>
                <c:pt idx="10">
                  <c:v>17509</c:v>
                </c:pt>
                <c:pt idx="11">
                  <c:v>17547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600">
                <a:solidFill>
                  <a:srgbClr val="000000"/>
                </a:solidFill>
                <a:latin typeface="HG丸ｺﾞｼｯｸM-PRO"/>
                <a:ea typeface="HG丸ｺﾞｼｯｸM-PRO"/>
              </a:defRPr>
            </a:pPr>
            <a:endParaRPr lang="ja-JP" altLang="en-US"/>
          </a:p>
        </c:txPr>
        <c:crossAx val="2"/>
        <c:crossesAt val="47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8500"/>
          <c:min val="47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0247791606694328e-002"/>
            </c:manualLayout>
          </c:layout>
          <c:overlay val="0"/>
          <c:spPr>
            <a:noFill/>
            <a:ln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"/>
        <c:minorUnit val="100"/>
      </c:valAx>
      <c:catAx>
        <c:axId val="11"/>
        <c:scaling>
          <c:orientation val="minMax"/>
        </c:scaling>
        <c:delete val="0"/>
        <c:axPos val="b"/>
        <c:numFmt formatCode="#,##0_);[Red]\(#,##0\)" sourceLinked="1"/>
        <c:majorTickMark val="none"/>
        <c:minorTickMark val="none"/>
        <c:tickLblPos val="none"/>
        <c:spPr>
          <a:ln>
            <a:noFill/>
          </a:ln>
        </c:spPr>
        <c:txPr>
          <a:bodyPr rot="0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70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7800"/>
          <c:min val="170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3006535947712421"/>
              <c:y val="9.3267857646826408e-002"/>
            </c:manualLayout>
          </c:layout>
          <c:overlay val="0"/>
          <c:spPr>
            <a:noFill/>
            <a:ln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00"/>
        <c:minorUnit val="100"/>
      </c:valAx>
      <c:spPr>
        <a:noFill/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8025577685142302"/>
          <c:y val="0.12364660062653458"/>
          <c:w val="0.20261437908496732"/>
          <c:h val="0.1182795698924731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47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令和３年度人口と世帯数の月別推移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3617569862590707"/>
          <c:y val="3.016397143905399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8235294117647065e-002"/>
          <c:y val="0.16168289447690007"/>
          <c:w val="0.82352941176470584"/>
          <c:h val="0.7654931843197019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'R3'!$B$3</c:f>
              <c:strCache>
                <c:ptCount val="1"/>
                <c:pt idx="0">
                  <c:v>人　　口（人）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6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'R3'!$K$6:$K$17</c:f>
              <c:strCache>
                <c:ptCount val="12"/>
                <c:pt idx="0">
                  <c:v>令和３年4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令和４年1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'R3'!$B$6:$B$17</c:f>
              <c:numCache>
                <c:formatCode>#,##0_);[Red]\(#,##0\)</c:formatCode>
                <c:ptCount val="12"/>
                <c:pt idx="0">
                  <c:v>47852</c:v>
                </c:pt>
                <c:pt idx="1">
                  <c:v>47841</c:v>
                </c:pt>
                <c:pt idx="2">
                  <c:v>47790</c:v>
                </c:pt>
                <c:pt idx="3">
                  <c:v>47769</c:v>
                </c:pt>
                <c:pt idx="4">
                  <c:v>47739</c:v>
                </c:pt>
                <c:pt idx="5">
                  <c:v>47688</c:v>
                </c:pt>
                <c:pt idx="6">
                  <c:v>47664</c:v>
                </c:pt>
                <c:pt idx="7">
                  <c:v>47649</c:v>
                </c:pt>
                <c:pt idx="8">
                  <c:v>47626</c:v>
                </c:pt>
                <c:pt idx="9">
                  <c:v>47599</c:v>
                </c:pt>
                <c:pt idx="10">
                  <c:v>47545</c:v>
                </c:pt>
                <c:pt idx="11">
                  <c:v>47447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'R3'!$H$3</c:f>
              <c:strCache>
                <c:ptCount val="1"/>
                <c:pt idx="0">
                  <c:v>世　帯　数（世帯）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Pt>
            <c:idx val="0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82284322302848e-002"/>
                  <c:y val="-4.7460559365563176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3.6235225498773435e-002"/>
                  <c:y val="-4.7460559365563176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3.6235225498773435e-002"/>
                  <c:y val="-4.4398442130217597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2.2235259808210249e-002"/>
                  <c:y val="-2.9854090819292748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2.3882284322302848e-002"/>
                  <c:y val="-3.903987807975616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2.3058686291664521e-002"/>
                  <c:y val="-4.5163830327660658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3.8705848043504368e-002"/>
                  <c:y val="-3.8274489882313099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4.4470519616420498e-002"/>
                  <c:y val="-3.2915925831851663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4.2823495102327892e-002"/>
                  <c:y val="-4.210199531510174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4.8588166675244022e-002"/>
                  <c:y val="-3.4446984449524452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4.8588166675244022e-002"/>
                  <c:y val="3.903987807975616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600" b="1" i="1">
                    <a:solidFill>
                      <a:srgbClr val="0000FF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'R3'!$H$6:$H$17</c:f>
              <c:numCache>
                <c:formatCode>#,##0_);[Red]\(#,##0\)</c:formatCode>
                <c:ptCount val="12"/>
                <c:pt idx="0">
                  <c:v>17313</c:v>
                </c:pt>
                <c:pt idx="1">
                  <c:v>17322</c:v>
                </c:pt>
                <c:pt idx="2">
                  <c:v>17306</c:v>
                </c:pt>
                <c:pt idx="3">
                  <c:v>17322</c:v>
                </c:pt>
                <c:pt idx="4">
                  <c:v>17320</c:v>
                </c:pt>
                <c:pt idx="5">
                  <c:v>17298</c:v>
                </c:pt>
                <c:pt idx="6">
                  <c:v>17299</c:v>
                </c:pt>
                <c:pt idx="7">
                  <c:v>17313</c:v>
                </c:pt>
                <c:pt idx="8">
                  <c:v>17308</c:v>
                </c:pt>
                <c:pt idx="9">
                  <c:v>17302</c:v>
                </c:pt>
                <c:pt idx="10">
                  <c:v>17291</c:v>
                </c:pt>
                <c:pt idx="11">
                  <c:v>17320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600">
                <a:solidFill>
                  <a:srgbClr val="000000"/>
                </a:solidFill>
                <a:latin typeface="HG丸ｺﾞｼｯｸM-PRO"/>
                <a:ea typeface="HG丸ｺﾞｼｯｸM-PRO"/>
              </a:defRPr>
            </a:pPr>
            <a:endParaRPr lang="ja-JP" altLang="en-US"/>
          </a:p>
        </c:txPr>
        <c:crossAx val="2"/>
        <c:crossesAt val="47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8500"/>
          <c:min val="47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8.9719188327265539e-002"/>
            </c:manualLayout>
          </c:layout>
          <c:overlay val="0"/>
          <c:spPr>
            <a:noFill/>
            <a:ln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"/>
        <c:minorUnit val="100"/>
      </c:valAx>
      <c:catAx>
        <c:axId val="11"/>
        <c:scaling>
          <c:orientation val="minMax"/>
        </c:scaling>
        <c:delete val="0"/>
        <c:axPos val="b"/>
        <c:numFmt formatCode="#,##0_);[Red]\(#,##0\)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68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7500"/>
          <c:min val="16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3006535947712421"/>
              <c:y val="9.0484576524708607e-002"/>
            </c:manualLayout>
          </c:layout>
          <c:overlay val="0"/>
          <c:spPr>
            <a:noFill/>
            <a:ln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00"/>
        <c:minorUnit val="100"/>
      </c:valAx>
      <c:spPr>
        <a:noFill/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566477964764208"/>
          <c:y val="8.3262213191093046e-002"/>
          <c:w val="0.20261437908496732"/>
          <c:h val="0.1182795698924731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令和２年度人口と世帯数の月別推移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3617569862590707"/>
          <c:y val="3.016397143905399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8235294117647065e-002"/>
          <c:y val="0.16168289447690007"/>
          <c:w val="0.82352941176470584"/>
          <c:h val="0.7654931843197019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'R2'!$B$3</c:f>
              <c:strCache>
                <c:ptCount val="1"/>
                <c:pt idx="0">
                  <c:v>人　　口（人）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6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'R2'!$K$6:$K$17</c:f>
              <c:strCache>
                <c:ptCount val="12"/>
                <c:pt idx="0">
                  <c:v>令和２年4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令和３年1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'R2'!$B$6:$B$17</c:f>
              <c:numCache>
                <c:formatCode>#,##0_);[Red]\(#,##0\)</c:formatCode>
                <c:ptCount val="12"/>
                <c:pt idx="0">
                  <c:v>48232</c:v>
                </c:pt>
                <c:pt idx="1">
                  <c:v>48207</c:v>
                </c:pt>
                <c:pt idx="2">
                  <c:v>48196</c:v>
                </c:pt>
                <c:pt idx="3">
                  <c:v>48188</c:v>
                </c:pt>
                <c:pt idx="4">
                  <c:v>48149</c:v>
                </c:pt>
                <c:pt idx="5">
                  <c:v>48119</c:v>
                </c:pt>
                <c:pt idx="6">
                  <c:v>48122</c:v>
                </c:pt>
                <c:pt idx="7">
                  <c:v>48079</c:v>
                </c:pt>
                <c:pt idx="8">
                  <c:v>48088</c:v>
                </c:pt>
                <c:pt idx="9">
                  <c:v>47986</c:v>
                </c:pt>
                <c:pt idx="10">
                  <c:v>47958</c:v>
                </c:pt>
                <c:pt idx="11">
                  <c:v>47875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'R2'!$H$3</c:f>
              <c:strCache>
                <c:ptCount val="1"/>
                <c:pt idx="0">
                  <c:v>世　帯　数（世帯）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Pt>
            <c:idx val="0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82284322302848e-002"/>
                  <c:y val="-4.7460559365563176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3.6235225498773435e-002"/>
                  <c:y val="-4.7460559365563176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3.6235225498773435e-002"/>
                  <c:y val="-4.4398442130217597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2.2235259808210249e-002"/>
                  <c:y val="-2.9854090819292748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2.3882284322302848e-002"/>
                  <c:y val="-3.903987807975616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2.3058686291664521e-002"/>
                  <c:y val="-4.5163830327660658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3.8705848043504368e-002"/>
                  <c:y val="-3.8274489882313099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4.4470519616420498e-002"/>
                  <c:y val="-3.2915925831851663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4.2823495102327892e-002"/>
                  <c:y val="-4.210199531510174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4.8588166675244022e-002"/>
                  <c:y val="-3.4446984449524452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4.8588166675244022e-002"/>
                  <c:y val="3.903987807975616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600" b="1" i="1">
                    <a:solidFill>
                      <a:srgbClr val="0000FF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'R2'!$H$6:$H$17</c:f>
              <c:numCache>
                <c:formatCode>#,##0_);[Red]\(#,##0\)</c:formatCode>
                <c:ptCount val="12"/>
                <c:pt idx="0">
                  <c:v>17180</c:v>
                </c:pt>
                <c:pt idx="1">
                  <c:v>17182</c:v>
                </c:pt>
                <c:pt idx="2">
                  <c:v>17191</c:v>
                </c:pt>
                <c:pt idx="3">
                  <c:v>17212</c:v>
                </c:pt>
                <c:pt idx="4">
                  <c:v>17227</c:v>
                </c:pt>
                <c:pt idx="5">
                  <c:v>17228</c:v>
                </c:pt>
                <c:pt idx="6">
                  <c:v>17269</c:v>
                </c:pt>
                <c:pt idx="7">
                  <c:v>17259</c:v>
                </c:pt>
                <c:pt idx="8">
                  <c:v>17301</c:v>
                </c:pt>
                <c:pt idx="9">
                  <c:v>17256</c:v>
                </c:pt>
                <c:pt idx="10">
                  <c:v>17265</c:v>
                </c:pt>
                <c:pt idx="11">
                  <c:v>17303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600">
                <a:solidFill>
                  <a:srgbClr val="000000"/>
                </a:solidFill>
                <a:latin typeface="HG丸ｺﾞｼｯｸM-PRO"/>
                <a:ea typeface="HG丸ｺﾞｼｯｸM-PRO"/>
              </a:defRPr>
            </a:pPr>
            <a:endParaRPr lang="ja-JP" altLang="en-US"/>
          </a:p>
        </c:txPr>
        <c:crossAx val="2"/>
        <c:crossesAt val="477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8900"/>
          <c:min val="47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8.9719188327265539e-002"/>
            </c:manualLayout>
          </c:layout>
          <c:overlay val="0"/>
          <c:spPr>
            <a:noFill/>
            <a:ln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"/>
        <c:minorUnit val="100"/>
      </c:valAx>
      <c:catAx>
        <c:axId val="11"/>
        <c:scaling>
          <c:orientation val="minMax"/>
        </c:scaling>
        <c:delete val="0"/>
        <c:axPos val="b"/>
        <c:numFmt formatCode="#,##0_);[Red]\(#,##0\)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68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7400"/>
          <c:min val="16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3006535947712421"/>
              <c:y val="9.0484576524708607e-002"/>
            </c:manualLayout>
          </c:layout>
          <c:overlay val="0"/>
          <c:spPr>
            <a:noFill/>
            <a:ln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00"/>
        <c:minorUnit val="100"/>
      </c:valAx>
      <c:spPr>
        <a:noFill/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566477964764208"/>
          <c:y val="8.3262213191093046e-002"/>
          <c:w val="0.20261437908496732"/>
          <c:h val="0.1182795698924731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令和元年度（H31年度）人口と世帯数の月別推移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14467260219923489"/>
          <c:y val="2.6668888611145829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8235294117647065e-002"/>
          <c:y val="9.4783152105986757e-002"/>
          <c:w val="0.82352941176470584"/>
          <c:h val="0.8337882764654418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'R1'!$B$3</c:f>
              <c:strCache>
                <c:ptCount val="1"/>
                <c:pt idx="0">
                  <c:v>人　　口（人）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6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'R1'!$K$6:$K$17</c:f>
              <c:strCache>
                <c:ptCount val="12"/>
                <c:pt idx="0">
                  <c:v>H31.4</c:v>
                </c:pt>
                <c:pt idx="1">
                  <c:v>令和元年5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令和２年1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'R1'!$B$6:$B$17</c:f>
              <c:numCache>
                <c:formatCode>#,##0_);[Red]\(#,##0\)</c:formatCode>
                <c:ptCount val="12"/>
                <c:pt idx="0">
                  <c:v>48508</c:v>
                </c:pt>
                <c:pt idx="1">
                  <c:v>48510</c:v>
                </c:pt>
                <c:pt idx="2">
                  <c:v>48512</c:v>
                </c:pt>
                <c:pt idx="3">
                  <c:v>48481</c:v>
                </c:pt>
                <c:pt idx="4">
                  <c:v>48432</c:v>
                </c:pt>
                <c:pt idx="5">
                  <c:v>48436</c:v>
                </c:pt>
                <c:pt idx="6">
                  <c:v>48399</c:v>
                </c:pt>
                <c:pt idx="7">
                  <c:v>48376</c:v>
                </c:pt>
                <c:pt idx="8">
                  <c:v>48354</c:v>
                </c:pt>
                <c:pt idx="9">
                  <c:v>48309</c:v>
                </c:pt>
                <c:pt idx="10">
                  <c:v>48265</c:v>
                </c:pt>
                <c:pt idx="11">
                  <c:v>48244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'R1'!$H$3</c:f>
              <c:strCache>
                <c:ptCount val="1"/>
                <c:pt idx="0">
                  <c:v>世　帯　数（世帯）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Pt>
            <c:idx val="0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82284322302848e-002"/>
                  <c:y val="-5.169464927995112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3.6235225498773435e-002"/>
                  <c:y val="-5.169464927995112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3.6235225498773435e-002"/>
                  <c:y val="-4.8359510616728461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2.2235259808210249e-002"/>
                  <c:y val="-3.2517601966420867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2.3882284322302848e-002"/>
                  <c:y val="-4.2523017956088822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2.3058686291664521e-002"/>
                  <c:y val="-4.9193295282534126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3.8705848043504368e-002"/>
                  <c:y val="-4.1689233290283158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4.4470519616420498e-002"/>
                  <c:y val="-3.5852740629643519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4.2823495102327892e-002"/>
                  <c:y val="-4.5858156619311474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4.8588166675244022e-002"/>
                  <c:y val="-3.7520309961254841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4.8588166675244022e-002"/>
                  <c:y val="4.2523017956088822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600" b="1" i="1">
                    <a:solidFill>
                      <a:srgbClr val="0000FF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'R1'!$H$6:$H$17</c:f>
              <c:numCache>
                <c:formatCode>#,##0_);[Red]\(#,##0\)</c:formatCode>
                <c:ptCount val="12"/>
                <c:pt idx="0">
                  <c:v>17001</c:v>
                </c:pt>
                <c:pt idx="1">
                  <c:v>17018</c:v>
                </c:pt>
                <c:pt idx="2">
                  <c:v>17044</c:v>
                </c:pt>
                <c:pt idx="3">
                  <c:v>17046</c:v>
                </c:pt>
                <c:pt idx="4">
                  <c:v>17047</c:v>
                </c:pt>
                <c:pt idx="5">
                  <c:v>17093</c:v>
                </c:pt>
                <c:pt idx="6">
                  <c:v>17082</c:v>
                </c:pt>
                <c:pt idx="7">
                  <c:v>17102</c:v>
                </c:pt>
                <c:pt idx="8">
                  <c:v>17089</c:v>
                </c:pt>
                <c:pt idx="9">
                  <c:v>17088</c:v>
                </c:pt>
                <c:pt idx="10">
                  <c:v>17071</c:v>
                </c:pt>
                <c:pt idx="11">
                  <c:v>17135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600">
                <a:solidFill>
                  <a:srgbClr val="000000"/>
                </a:solidFill>
                <a:latin typeface="HG丸ｺﾞｼｯｸM-PRO"/>
                <a:ea typeface="HG丸ｺﾞｼｯｸM-PRO"/>
              </a:defRPr>
            </a:pPr>
            <a:endParaRPr lang="ja-JP" altLang="en-US"/>
          </a:p>
        </c:txPr>
        <c:crossAx val="2"/>
        <c:crossesAt val="48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9200"/>
          <c:min val="48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9054284881056534e-002"/>
            </c:manualLayout>
          </c:layout>
          <c:overlay val="0"/>
          <c:spPr>
            <a:noFill/>
            <a:ln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"/>
        <c:minorUnit val="100"/>
      </c:valAx>
      <c:catAx>
        <c:axId val="11"/>
        <c:scaling>
          <c:orientation val="minMax"/>
        </c:scaling>
        <c:delete val="0"/>
        <c:axPos val="b"/>
        <c:numFmt formatCode="#,##0_);[Red]\(#,##0\)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60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7300"/>
          <c:min val="160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3006535947712421"/>
              <c:y val="1.9888069546862199e-002"/>
            </c:manualLayout>
          </c:layout>
          <c:overlay val="0"/>
          <c:spPr>
            <a:noFill/>
            <a:ln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00"/>
        <c:minorUnit val="100"/>
      </c:valAx>
      <c:spPr>
        <a:noFill/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6648448355720236"/>
          <c:y val="0.25125914816203532"/>
          <c:w val="0.20261437908496732"/>
          <c:h val="0.11640211640211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 verticalDpi="0"/>
  </c:printSettings>
  <c:extLst>
    <c:ext xmlns:c14="http://schemas.microsoft.com/office/drawing/2007/8/2/chart" uri="{781A3756-C4B2-4CAC-9D66-4F8BD8637D16}"/>
  </c:extLst>
</c:chartSpace>
</file>

<file path=xl/drawings/_rels/drawing1.xml.rels><?xml version="1.0" encoding="UTF-8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2.xml.rels><?xml version="1.0" encoding="UTF-8"?><Relationships xmlns="http://schemas.openxmlformats.org/package/2006/relationships"><Relationship Id="rId1" Type="http://schemas.openxmlformats.org/officeDocument/2006/relationships/chart" Target="../charts/chart2.xml" /></Relationships>
</file>

<file path=xl/drawings/_rels/drawing3.xml.rels><?xml version="1.0" encoding="UTF-8"?><Relationships xmlns="http://schemas.openxmlformats.org/package/2006/relationships"><Relationship Id="rId1" Type="http://schemas.openxmlformats.org/officeDocument/2006/relationships/chart" Target="../charts/chart3.xml" /></Relationships>
</file>

<file path=xl/drawings/_rels/drawing4.xml.rels><?xml version="1.0" encoding="UTF-8"?><Relationships xmlns="http://schemas.openxmlformats.org/package/2006/relationships"><Relationship Id="rId1" Type="http://schemas.openxmlformats.org/officeDocument/2006/relationships/chart" Target="../charts/chart4.xml" /></Relationships>
</file>

<file path=xl/drawings/_rels/drawing5.xml.rels><?xml version="1.0" encoding="UTF-8"?><Relationships xmlns="http://schemas.openxmlformats.org/package/2006/relationships"><Relationship Id="rId1" Type="http://schemas.openxmlformats.org/officeDocument/2006/relationships/chart" Target="../charts/chart5.xml" /></Relationships>
</file>

<file path=xl/drawings/_rels/drawing6.xml.rels><?xml version="1.0" encoding="UTF-8"?><Relationships xmlns="http://schemas.openxmlformats.org/package/2006/relationships"><Relationship Id="rId1" Type="http://schemas.openxmlformats.org/officeDocument/2006/relationships/chart" Target="../charts/chart6.xml" /></Relationships>
</file>

<file path=xl/drawings/_rels/drawing7.xml.rels><?xml version="1.0" encoding="UTF-8"?><Relationships xmlns="http://schemas.openxmlformats.org/package/2006/relationships"><Relationship Id="rId1" Type="http://schemas.openxmlformats.org/officeDocument/2006/relationships/chart" Target="../charts/chart7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19</xdr:row>
      <xdr:rowOff>67310</xdr:rowOff>
    </xdr:from>
    <xdr:to xmlns:xdr="http://schemas.openxmlformats.org/drawingml/2006/spreadsheetDrawing">
      <xdr:col>8</xdr:col>
      <xdr:colOff>676910</xdr:colOff>
      <xdr:row>40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828675" y="390525"/>
          <a:ext cx="3638550" cy="382905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9</xdr:col>
      <xdr:colOff>0</xdr:colOff>
      <xdr:row>17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4467225" y="390525"/>
          <a:ext cx="1371600" cy="382905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2</xdr:row>
      <xdr:rowOff>10160</xdr:rowOff>
    </xdr:from>
    <xdr:to xmlns:xdr="http://schemas.openxmlformats.org/drawingml/2006/spreadsheetDrawing">
      <xdr:col>2</xdr:col>
      <xdr:colOff>9525</xdr:colOff>
      <xdr:row>17</xdr:row>
      <xdr:rowOff>9525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828675" y="400685"/>
          <a:ext cx="695325" cy="382841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3</xdr:row>
      <xdr:rowOff>0</xdr:rowOff>
    </xdr:from>
    <xdr:to xmlns:xdr="http://schemas.openxmlformats.org/drawingml/2006/spreadsheetDrawing">
      <xdr:col>8</xdr:col>
      <xdr:colOff>0</xdr:colOff>
      <xdr:row>17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4467225" y="645795"/>
          <a:ext cx="685800" cy="357378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19</xdr:row>
      <xdr:rowOff>67310</xdr:rowOff>
    </xdr:from>
    <xdr:to xmlns:xdr="http://schemas.openxmlformats.org/drawingml/2006/spreadsheetDrawing">
      <xdr:col>8</xdr:col>
      <xdr:colOff>676910</xdr:colOff>
      <xdr:row>40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828675" y="390525"/>
          <a:ext cx="3638550" cy="382905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9</xdr:col>
      <xdr:colOff>0</xdr:colOff>
      <xdr:row>17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4467225" y="390525"/>
          <a:ext cx="1371600" cy="382905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2</xdr:row>
      <xdr:rowOff>10160</xdr:rowOff>
    </xdr:from>
    <xdr:to xmlns:xdr="http://schemas.openxmlformats.org/drawingml/2006/spreadsheetDrawing">
      <xdr:col>2</xdr:col>
      <xdr:colOff>9525</xdr:colOff>
      <xdr:row>17</xdr:row>
      <xdr:rowOff>9525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828675" y="400685"/>
          <a:ext cx="695325" cy="382841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3</xdr:row>
      <xdr:rowOff>0</xdr:rowOff>
    </xdr:from>
    <xdr:to xmlns:xdr="http://schemas.openxmlformats.org/drawingml/2006/spreadsheetDrawing">
      <xdr:col>8</xdr:col>
      <xdr:colOff>0</xdr:colOff>
      <xdr:row>17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4467225" y="645795"/>
          <a:ext cx="685800" cy="357378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19</xdr:row>
      <xdr:rowOff>67310</xdr:rowOff>
    </xdr:from>
    <xdr:to xmlns:xdr="http://schemas.openxmlformats.org/drawingml/2006/spreadsheetDrawing">
      <xdr:col>8</xdr:col>
      <xdr:colOff>676910</xdr:colOff>
      <xdr:row>40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828675" y="390525"/>
          <a:ext cx="3638550" cy="382905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9</xdr:col>
      <xdr:colOff>0</xdr:colOff>
      <xdr:row>17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4467225" y="390525"/>
          <a:ext cx="1371600" cy="382905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2</xdr:row>
      <xdr:rowOff>10160</xdr:rowOff>
    </xdr:from>
    <xdr:to xmlns:xdr="http://schemas.openxmlformats.org/drawingml/2006/spreadsheetDrawing">
      <xdr:col>2</xdr:col>
      <xdr:colOff>9525</xdr:colOff>
      <xdr:row>17</xdr:row>
      <xdr:rowOff>9525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828675" y="400685"/>
          <a:ext cx="695325" cy="382841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3</xdr:row>
      <xdr:rowOff>0</xdr:rowOff>
    </xdr:from>
    <xdr:to xmlns:xdr="http://schemas.openxmlformats.org/drawingml/2006/spreadsheetDrawing">
      <xdr:col>8</xdr:col>
      <xdr:colOff>0</xdr:colOff>
      <xdr:row>17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4467225" y="645795"/>
          <a:ext cx="685800" cy="357378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19</xdr:row>
      <xdr:rowOff>67310</xdr:rowOff>
    </xdr:from>
    <xdr:to xmlns:xdr="http://schemas.openxmlformats.org/drawingml/2006/spreadsheetDrawing">
      <xdr:col>8</xdr:col>
      <xdr:colOff>676910</xdr:colOff>
      <xdr:row>40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828675" y="390525"/>
          <a:ext cx="3638550" cy="382905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9</xdr:col>
      <xdr:colOff>0</xdr:colOff>
      <xdr:row>17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4467225" y="390525"/>
          <a:ext cx="1371600" cy="382905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2</xdr:row>
      <xdr:rowOff>10160</xdr:rowOff>
    </xdr:from>
    <xdr:to xmlns:xdr="http://schemas.openxmlformats.org/drawingml/2006/spreadsheetDrawing">
      <xdr:col>2</xdr:col>
      <xdr:colOff>9525</xdr:colOff>
      <xdr:row>17</xdr:row>
      <xdr:rowOff>9525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828675" y="400685"/>
          <a:ext cx="695325" cy="382841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3</xdr:row>
      <xdr:rowOff>0</xdr:rowOff>
    </xdr:from>
    <xdr:to xmlns:xdr="http://schemas.openxmlformats.org/drawingml/2006/spreadsheetDrawing">
      <xdr:col>8</xdr:col>
      <xdr:colOff>0</xdr:colOff>
      <xdr:row>17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4467225" y="645795"/>
          <a:ext cx="685800" cy="357378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19</xdr:row>
      <xdr:rowOff>67310</xdr:rowOff>
    </xdr:from>
    <xdr:to xmlns:xdr="http://schemas.openxmlformats.org/drawingml/2006/spreadsheetDrawing">
      <xdr:col>8</xdr:col>
      <xdr:colOff>676910</xdr:colOff>
      <xdr:row>40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826770" y="390525"/>
          <a:ext cx="3634740" cy="382905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9</xdr:col>
      <xdr:colOff>0</xdr:colOff>
      <xdr:row>17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4461510" y="390525"/>
          <a:ext cx="1371600" cy="382905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2</xdr:row>
      <xdr:rowOff>8890</xdr:rowOff>
    </xdr:from>
    <xdr:to xmlns:xdr="http://schemas.openxmlformats.org/drawingml/2006/spreadsheetDrawing">
      <xdr:col>2</xdr:col>
      <xdr:colOff>9525</xdr:colOff>
      <xdr:row>17</xdr:row>
      <xdr:rowOff>8890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826770" y="399415"/>
          <a:ext cx="695325" cy="382905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3</xdr:row>
      <xdr:rowOff>0</xdr:rowOff>
    </xdr:from>
    <xdr:to xmlns:xdr="http://schemas.openxmlformats.org/drawingml/2006/spreadsheetDrawing">
      <xdr:col>8</xdr:col>
      <xdr:colOff>0</xdr:colOff>
      <xdr:row>17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4461510" y="645795"/>
          <a:ext cx="685800" cy="357378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19</xdr:row>
      <xdr:rowOff>67310</xdr:rowOff>
    </xdr:from>
    <xdr:to xmlns:xdr="http://schemas.openxmlformats.org/drawingml/2006/spreadsheetDrawing">
      <xdr:col>8</xdr:col>
      <xdr:colOff>676910</xdr:colOff>
      <xdr:row>40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826770" y="390525"/>
          <a:ext cx="3634740" cy="382905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9</xdr:col>
      <xdr:colOff>0</xdr:colOff>
      <xdr:row>17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4461510" y="390525"/>
          <a:ext cx="1371600" cy="382905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2</xdr:row>
      <xdr:rowOff>8890</xdr:rowOff>
    </xdr:from>
    <xdr:to xmlns:xdr="http://schemas.openxmlformats.org/drawingml/2006/spreadsheetDrawing">
      <xdr:col>2</xdr:col>
      <xdr:colOff>9525</xdr:colOff>
      <xdr:row>17</xdr:row>
      <xdr:rowOff>8890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826770" y="399415"/>
          <a:ext cx="695325" cy="382905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3</xdr:row>
      <xdr:rowOff>0</xdr:rowOff>
    </xdr:from>
    <xdr:to xmlns:xdr="http://schemas.openxmlformats.org/drawingml/2006/spreadsheetDrawing">
      <xdr:col>8</xdr:col>
      <xdr:colOff>0</xdr:colOff>
      <xdr:row>17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4461510" y="645795"/>
          <a:ext cx="685800" cy="357378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19</xdr:row>
      <xdr:rowOff>9525</xdr:rowOff>
    </xdr:from>
    <xdr:to xmlns:xdr="http://schemas.openxmlformats.org/drawingml/2006/spreadsheetDrawing">
      <xdr:col>8</xdr:col>
      <xdr:colOff>676910</xdr:colOff>
      <xdr:row>40</xdr:row>
      <xdr:rowOff>9525</xdr:rowOff>
    </xdr:to>
    <xdr:graphicFrame macro="">
      <xdr:nvGraphicFramePr>
        <xdr:cNvPr id="1460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1461" name="Rectangle 2"/>
        <xdr:cNvSpPr>
          <a:spLocks noChangeArrowheads="1"/>
        </xdr:cNvSpPr>
      </xdr:nvSpPr>
      <xdr:spPr>
        <a:xfrm>
          <a:off x="826770" y="390525"/>
          <a:ext cx="3634740" cy="382905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9</xdr:col>
      <xdr:colOff>0</xdr:colOff>
      <xdr:row>17</xdr:row>
      <xdr:rowOff>0</xdr:rowOff>
    </xdr:to>
    <xdr:sp macro="" textlink="">
      <xdr:nvSpPr>
        <xdr:cNvPr id="1462" name="Rectangle 3"/>
        <xdr:cNvSpPr>
          <a:spLocks noChangeArrowheads="1"/>
        </xdr:cNvSpPr>
      </xdr:nvSpPr>
      <xdr:spPr>
        <a:xfrm>
          <a:off x="4461510" y="390525"/>
          <a:ext cx="1371600" cy="382905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2</xdr:row>
      <xdr:rowOff>8890</xdr:rowOff>
    </xdr:from>
    <xdr:to xmlns:xdr="http://schemas.openxmlformats.org/drawingml/2006/spreadsheetDrawing">
      <xdr:col>2</xdr:col>
      <xdr:colOff>9525</xdr:colOff>
      <xdr:row>17</xdr:row>
      <xdr:rowOff>8890</xdr:rowOff>
    </xdr:to>
    <xdr:sp macro="" textlink="">
      <xdr:nvSpPr>
        <xdr:cNvPr id="1463" name="Rectangle 4"/>
        <xdr:cNvSpPr>
          <a:spLocks noChangeArrowheads="1"/>
        </xdr:cNvSpPr>
      </xdr:nvSpPr>
      <xdr:spPr>
        <a:xfrm>
          <a:off x="826770" y="399415"/>
          <a:ext cx="695325" cy="382905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3</xdr:row>
      <xdr:rowOff>0</xdr:rowOff>
    </xdr:from>
    <xdr:to xmlns:xdr="http://schemas.openxmlformats.org/drawingml/2006/spreadsheetDrawing">
      <xdr:col>8</xdr:col>
      <xdr:colOff>0</xdr:colOff>
      <xdr:row>17</xdr:row>
      <xdr:rowOff>0</xdr:rowOff>
    </xdr:to>
    <xdr:sp macro="" textlink="">
      <xdr:nvSpPr>
        <xdr:cNvPr id="1464" name="Rectangle 5"/>
        <xdr:cNvSpPr>
          <a:spLocks noChangeArrowheads="1"/>
        </xdr:cNvSpPr>
      </xdr:nvSpPr>
      <xdr:spPr>
        <a:xfrm>
          <a:off x="4461510" y="645795"/>
          <a:ext cx="685800" cy="357378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3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4.xml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drawing" Target="../drawings/drawing5.xml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Relationship Id="rId2" Type="http://schemas.openxmlformats.org/officeDocument/2006/relationships/drawing" Target="../drawings/drawing6.xml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Relationship Id="rId2" Type="http://schemas.openxmlformats.org/officeDocument/2006/relationships/drawing" Target="../drawings/drawing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38"/>
  <sheetViews>
    <sheetView showGridLines="0" tabSelected="1" view="pageBreakPreview" zoomScaleSheetLayoutView="100" workbookViewId="0"/>
  </sheetViews>
  <sheetFormatPr defaultRowHeight="13.5"/>
  <cols>
    <col min="1" max="1" width="10.875" customWidth="1"/>
    <col min="4" max="4" width="5.875" bestFit="1" customWidth="1"/>
    <col min="6" max="6" width="5.875" bestFit="1" customWidth="1"/>
  </cols>
  <sheetData>
    <row r="1" spans="1:11" s="1" customFormat="1" ht="17.25">
      <c r="A1" s="2" t="s">
        <v>1</v>
      </c>
    </row>
    <row r="2" spans="1:11">
      <c r="H2" s="44" t="s">
        <v>3</v>
      </c>
      <c r="I2" s="44"/>
    </row>
    <row r="3" spans="1:11" ht="20.100000000000001" customHeight="1">
      <c r="A3" s="3" t="s">
        <v>5</v>
      </c>
      <c r="B3" s="11" t="s">
        <v>0</v>
      </c>
      <c r="C3" s="20"/>
      <c r="D3" s="20"/>
      <c r="E3" s="20"/>
      <c r="F3" s="20"/>
      <c r="G3" s="37"/>
      <c r="H3" s="45" t="s">
        <v>4</v>
      </c>
      <c r="I3" s="37"/>
    </row>
    <row r="4" spans="1:11" ht="20.100000000000001" customHeight="1">
      <c r="A4" s="4"/>
      <c r="B4" s="12" t="s">
        <v>7</v>
      </c>
      <c r="C4" s="21" t="s">
        <v>9</v>
      </c>
      <c r="D4" s="26" t="s">
        <v>2</v>
      </c>
      <c r="E4" s="32" t="s">
        <v>12</v>
      </c>
      <c r="F4" s="26" t="s">
        <v>2</v>
      </c>
      <c r="G4" s="38" t="s">
        <v>13</v>
      </c>
      <c r="H4" s="46" t="s">
        <v>7</v>
      </c>
      <c r="I4" s="51" t="s">
        <v>13</v>
      </c>
    </row>
    <row r="5" spans="1:11" ht="20.100000000000001" customHeight="1">
      <c r="A5" s="5"/>
      <c r="B5" s="13"/>
      <c r="C5" s="22"/>
      <c r="D5" s="27" t="s">
        <v>15</v>
      </c>
      <c r="E5" s="33"/>
      <c r="F5" s="27" t="s">
        <v>15</v>
      </c>
      <c r="G5" s="39"/>
      <c r="H5" s="47"/>
      <c r="I5" s="52"/>
    </row>
    <row r="6" spans="1:11" ht="20.100000000000001" customHeight="1">
      <c r="A6" s="6" t="s">
        <v>36</v>
      </c>
      <c r="B6" s="14">
        <f t="shared" ref="B6:B17" si="0">IF(C6="","",C6+E6)</f>
        <v>46466</v>
      </c>
      <c r="C6" s="23">
        <v>22718</v>
      </c>
      <c r="D6" s="28">
        <f t="shared" ref="D6:D17" si="1">IF(C6="","",ROUND(C6/B6*100,1))</f>
        <v>48.9</v>
      </c>
      <c r="E6" s="34">
        <v>23748</v>
      </c>
      <c r="F6" s="28">
        <f t="shared" ref="F6:F17" si="2">IF(E6="","",ROUND(E6/B6*100,1))</f>
        <v>51.1</v>
      </c>
      <c r="G6" s="40">
        <f>IF(B6="","",B6-46537)</f>
        <v>-71</v>
      </c>
      <c r="H6" s="48">
        <v>17841</v>
      </c>
      <c r="I6" s="40">
        <f>IF(H6="","",H6-17865)</f>
        <v>-24</v>
      </c>
      <c r="K6" s="54" t="s">
        <v>38</v>
      </c>
    </row>
    <row r="7" spans="1:11" ht="20.100000000000001" customHeight="1">
      <c r="A7" s="7" t="s">
        <v>37</v>
      </c>
      <c r="B7" s="15">
        <f t="shared" si="0"/>
        <v>46436</v>
      </c>
      <c r="C7" s="24">
        <v>22716</v>
      </c>
      <c r="D7" s="29">
        <f t="shared" si="1"/>
        <v>48.9</v>
      </c>
      <c r="E7" s="35">
        <v>23720</v>
      </c>
      <c r="F7" s="29">
        <f t="shared" si="2"/>
        <v>51.1</v>
      </c>
      <c r="G7" s="41">
        <f t="shared" ref="G7:G17" si="3">IF(B7="","",B7-B6)</f>
        <v>-30</v>
      </c>
      <c r="H7" s="49">
        <v>17831</v>
      </c>
      <c r="I7" s="41">
        <f t="shared" ref="I7:I17" si="4">IF(H7="","",H7-H6)</f>
        <v>-10</v>
      </c>
      <c r="K7" s="54">
        <v>5</v>
      </c>
    </row>
    <row r="8" spans="1:11" ht="20.100000000000001" customHeight="1">
      <c r="A8" s="7" t="s">
        <v>23</v>
      </c>
      <c r="B8" s="15">
        <f t="shared" si="0"/>
        <v>46378</v>
      </c>
      <c r="C8" s="24">
        <v>22686</v>
      </c>
      <c r="D8" s="29">
        <f t="shared" si="1"/>
        <v>48.9</v>
      </c>
      <c r="E8" s="35">
        <v>23692</v>
      </c>
      <c r="F8" s="29">
        <f t="shared" si="2"/>
        <v>51.1</v>
      </c>
      <c r="G8" s="41">
        <f t="shared" si="3"/>
        <v>-58</v>
      </c>
      <c r="H8" s="49">
        <v>17834</v>
      </c>
      <c r="I8" s="41">
        <f t="shared" si="4"/>
        <v>3</v>
      </c>
      <c r="K8" s="54">
        <v>6</v>
      </c>
    </row>
    <row r="9" spans="1:11" ht="20.100000000000001" customHeight="1">
      <c r="A9" s="7" t="s">
        <v>24</v>
      </c>
      <c r="B9" s="16">
        <f t="shared" si="0"/>
        <v>46364</v>
      </c>
      <c r="C9" s="24">
        <v>22681</v>
      </c>
      <c r="D9" s="29">
        <f t="shared" si="1"/>
        <v>48.9</v>
      </c>
      <c r="E9" s="35">
        <v>23683</v>
      </c>
      <c r="F9" s="29">
        <f t="shared" si="2"/>
        <v>51.1</v>
      </c>
      <c r="G9" s="41">
        <f t="shared" si="3"/>
        <v>-14</v>
      </c>
      <c r="H9" s="49">
        <v>17842</v>
      </c>
      <c r="I9" s="41">
        <f t="shared" si="4"/>
        <v>8</v>
      </c>
      <c r="K9" s="54">
        <v>7</v>
      </c>
    </row>
    <row r="10" spans="1:11" ht="20.100000000000001" customHeight="1">
      <c r="A10" s="7" t="s">
        <v>26</v>
      </c>
      <c r="B10" s="15">
        <f t="shared" si="0"/>
        <v>46377</v>
      </c>
      <c r="C10" s="24">
        <v>22684</v>
      </c>
      <c r="D10" s="29">
        <f t="shared" si="1"/>
        <v>48.9</v>
      </c>
      <c r="E10" s="35">
        <v>23693</v>
      </c>
      <c r="F10" s="29">
        <f t="shared" si="2"/>
        <v>51.1</v>
      </c>
      <c r="G10" s="41">
        <f t="shared" si="3"/>
        <v>13</v>
      </c>
      <c r="H10" s="49">
        <v>17905</v>
      </c>
      <c r="I10" s="41">
        <f t="shared" si="4"/>
        <v>63</v>
      </c>
      <c r="K10" s="54">
        <v>8</v>
      </c>
    </row>
    <row r="11" spans="1:11" ht="20.100000000000001" customHeight="1">
      <c r="A11" s="7" t="s">
        <v>8</v>
      </c>
      <c r="B11" s="15">
        <f t="shared" si="0"/>
        <v>46368</v>
      </c>
      <c r="C11" s="24">
        <v>22677</v>
      </c>
      <c r="D11" s="29">
        <f t="shared" si="1"/>
        <v>48.9</v>
      </c>
      <c r="E11" s="35">
        <v>23691</v>
      </c>
      <c r="F11" s="29">
        <f t="shared" si="2"/>
        <v>51.1</v>
      </c>
      <c r="G11" s="41">
        <f t="shared" si="3"/>
        <v>-9</v>
      </c>
      <c r="H11" s="49">
        <v>17926</v>
      </c>
      <c r="I11" s="41">
        <f t="shared" si="4"/>
        <v>21</v>
      </c>
      <c r="K11" s="54">
        <v>9</v>
      </c>
    </row>
    <row r="12" spans="1:11" ht="20.100000000000001" customHeight="1">
      <c r="A12" s="7" t="s">
        <v>27</v>
      </c>
      <c r="B12" s="15">
        <f t="shared" si="0"/>
        <v>46375</v>
      </c>
      <c r="C12" s="24">
        <v>22689</v>
      </c>
      <c r="D12" s="29">
        <f t="shared" si="1"/>
        <v>48.9</v>
      </c>
      <c r="E12" s="35">
        <v>23686</v>
      </c>
      <c r="F12" s="29">
        <f t="shared" si="2"/>
        <v>51.1</v>
      </c>
      <c r="G12" s="41">
        <f t="shared" si="3"/>
        <v>7</v>
      </c>
      <c r="H12" s="49">
        <v>17973</v>
      </c>
      <c r="I12" s="41">
        <f t="shared" si="4"/>
        <v>47</v>
      </c>
      <c r="K12" s="54">
        <v>10</v>
      </c>
    </row>
    <row r="13" spans="1:11" ht="20.100000000000001" customHeight="1">
      <c r="A13" s="7" t="s">
        <v>29</v>
      </c>
      <c r="B13" s="15">
        <f t="shared" si="0"/>
        <v>46378</v>
      </c>
      <c r="C13" s="24">
        <v>22692</v>
      </c>
      <c r="D13" s="29">
        <f t="shared" si="1"/>
        <v>48.9</v>
      </c>
      <c r="E13" s="35">
        <v>23686</v>
      </c>
      <c r="F13" s="29">
        <f t="shared" si="2"/>
        <v>51.1</v>
      </c>
      <c r="G13" s="41">
        <f t="shared" si="3"/>
        <v>3</v>
      </c>
      <c r="H13" s="49">
        <v>17992</v>
      </c>
      <c r="I13" s="41">
        <f t="shared" si="4"/>
        <v>19</v>
      </c>
      <c r="K13" s="54">
        <v>11</v>
      </c>
    </row>
    <row r="14" spans="1:11" ht="20.100000000000001" customHeight="1">
      <c r="A14" s="7" t="s">
        <v>30</v>
      </c>
      <c r="B14" s="15">
        <f t="shared" si="0"/>
        <v>46357</v>
      </c>
      <c r="C14" s="24">
        <v>22682</v>
      </c>
      <c r="D14" s="29">
        <f t="shared" si="1"/>
        <v>48.9</v>
      </c>
      <c r="E14" s="35">
        <v>23675</v>
      </c>
      <c r="F14" s="29">
        <f t="shared" si="2"/>
        <v>51.1</v>
      </c>
      <c r="G14" s="41">
        <f t="shared" si="3"/>
        <v>-21</v>
      </c>
      <c r="H14" s="49">
        <v>17996</v>
      </c>
      <c r="I14" s="41">
        <f t="shared" si="4"/>
        <v>4</v>
      </c>
      <c r="K14" s="54">
        <v>12</v>
      </c>
    </row>
    <row r="15" spans="1:11" ht="20.100000000000001" customHeight="1">
      <c r="A15" s="7" t="s">
        <v>14</v>
      </c>
      <c r="B15" s="15">
        <f t="shared" si="0"/>
        <v>46342</v>
      </c>
      <c r="C15" s="24">
        <v>22685</v>
      </c>
      <c r="D15" s="29">
        <f t="shared" si="1"/>
        <v>49</v>
      </c>
      <c r="E15" s="35">
        <v>23657</v>
      </c>
      <c r="F15" s="29">
        <f t="shared" si="2"/>
        <v>51</v>
      </c>
      <c r="G15" s="41">
        <f t="shared" si="3"/>
        <v>-15</v>
      </c>
      <c r="H15" s="49">
        <v>18010</v>
      </c>
      <c r="I15" s="41">
        <f t="shared" si="4"/>
        <v>14</v>
      </c>
      <c r="K15" s="54" t="s">
        <v>39</v>
      </c>
    </row>
    <row r="16" spans="1:11" ht="20.100000000000001" customHeight="1">
      <c r="A16" s="7" t="s">
        <v>33</v>
      </c>
      <c r="B16" s="15">
        <f t="shared" si="0"/>
        <v>46319</v>
      </c>
      <c r="C16" s="24">
        <v>22677</v>
      </c>
      <c r="D16" s="29">
        <f t="shared" si="1"/>
        <v>49</v>
      </c>
      <c r="E16" s="35">
        <v>23642</v>
      </c>
      <c r="F16" s="29">
        <f t="shared" si="2"/>
        <v>51</v>
      </c>
      <c r="G16" s="41">
        <f t="shared" si="3"/>
        <v>-23</v>
      </c>
      <c r="H16" s="49">
        <v>18013</v>
      </c>
      <c r="I16" s="41">
        <f t="shared" si="4"/>
        <v>3</v>
      </c>
      <c r="K16" s="54">
        <v>2</v>
      </c>
    </row>
    <row r="17" spans="1:11" ht="20.100000000000001" customHeight="1">
      <c r="A17" s="8" t="s">
        <v>25</v>
      </c>
      <c r="B17" s="17">
        <f t="shared" si="0"/>
        <v>46216</v>
      </c>
      <c r="C17" s="25">
        <v>22673</v>
      </c>
      <c r="D17" s="30">
        <f t="shared" si="1"/>
        <v>49.1</v>
      </c>
      <c r="E17" s="36">
        <v>23543</v>
      </c>
      <c r="F17" s="30">
        <f t="shared" si="2"/>
        <v>50.9</v>
      </c>
      <c r="G17" s="42">
        <f t="shared" si="3"/>
        <v>-103</v>
      </c>
      <c r="H17" s="50">
        <v>18062</v>
      </c>
      <c r="I17" s="42">
        <f t="shared" si="4"/>
        <v>49</v>
      </c>
      <c r="K17" s="54">
        <v>3</v>
      </c>
    </row>
    <row r="18" spans="1:11">
      <c r="A18" s="9" t="s">
        <v>34</v>
      </c>
      <c r="B18" s="18"/>
      <c r="C18" s="18"/>
      <c r="D18" s="18"/>
      <c r="E18" s="18"/>
      <c r="F18" s="18"/>
      <c r="G18" s="18"/>
      <c r="H18" s="18"/>
      <c r="I18" s="53" t="s">
        <v>35</v>
      </c>
    </row>
    <row r="19" spans="1:11">
      <c r="A19" s="10"/>
      <c r="B19" s="19" t="str">
        <f>IF(C19="","",C19+E19)</f>
        <v/>
      </c>
      <c r="C19" s="19"/>
      <c r="D19" s="31" t="str">
        <f>IF(C19="","",ROUND(C19/B19*100,1))</f>
        <v/>
      </c>
      <c r="E19" s="19"/>
      <c r="F19" s="31" t="str">
        <f>IF(E19="","",ROUND(E19/B19*100,1))</f>
        <v/>
      </c>
      <c r="G19" s="43" t="str">
        <f>IF(B19="","",B19-B18)</f>
        <v/>
      </c>
      <c r="H19" s="19"/>
      <c r="I19" s="43" t="str">
        <f>IF(H19="","",H19-H18)</f>
        <v/>
      </c>
    </row>
    <row r="20" spans="1:11">
      <c r="A20" s="10"/>
      <c r="B20" s="19" t="str">
        <f>IF(C20="","",C20+E20)</f>
        <v/>
      </c>
      <c r="C20" s="19"/>
      <c r="D20" s="31" t="str">
        <f>IF(C20="","",ROUND(C20/B20*100,1))</f>
        <v/>
      </c>
      <c r="E20" s="19"/>
      <c r="F20" s="31" t="str">
        <f>IF(E20="","",ROUND(E20/B20*100,1))</f>
        <v/>
      </c>
      <c r="G20" s="43" t="str">
        <f>IF(B20="","",B20-B19)</f>
        <v/>
      </c>
      <c r="H20" s="19"/>
      <c r="I20" s="43" t="str">
        <f>IF(H20="","",H20-H19)</f>
        <v/>
      </c>
    </row>
    <row r="21" spans="1:11">
      <c r="A21" s="10"/>
      <c r="B21" s="19"/>
      <c r="C21" s="19"/>
      <c r="D21" s="19"/>
      <c r="E21" s="19"/>
      <c r="F21" s="19"/>
      <c r="G21" s="19"/>
      <c r="H21" s="19"/>
      <c r="I21" s="19"/>
    </row>
    <row r="22" spans="1:11">
      <c r="A22" s="10"/>
      <c r="B22" s="19"/>
      <c r="C22" s="19"/>
      <c r="D22" s="19"/>
      <c r="E22" s="19"/>
      <c r="F22" s="19"/>
      <c r="G22" s="19"/>
      <c r="H22" s="19"/>
      <c r="I22" s="19"/>
    </row>
    <row r="23" spans="1:11">
      <c r="A23" s="10"/>
      <c r="B23" s="19"/>
      <c r="C23" s="19"/>
      <c r="D23" s="19"/>
      <c r="E23" s="19"/>
      <c r="F23" s="19"/>
      <c r="G23" s="19"/>
      <c r="H23" s="19"/>
      <c r="I23" s="19"/>
    </row>
    <row r="24" spans="1:11">
      <c r="A24" s="10"/>
      <c r="B24" s="19"/>
      <c r="C24" s="19"/>
      <c r="D24" s="19"/>
      <c r="E24" s="19"/>
      <c r="F24" s="19"/>
      <c r="G24" s="19"/>
      <c r="H24" s="19"/>
      <c r="I24" s="19"/>
    </row>
    <row r="25" spans="1:11">
      <c r="A25" s="10"/>
      <c r="B25" s="19"/>
      <c r="C25" s="19"/>
      <c r="D25" s="19"/>
      <c r="E25" s="19"/>
      <c r="F25" s="19"/>
      <c r="G25" s="19"/>
      <c r="H25" s="19"/>
      <c r="I25" s="19"/>
    </row>
    <row r="26" spans="1:11">
      <c r="A26" s="10"/>
      <c r="B26" s="19"/>
      <c r="C26" s="19"/>
      <c r="D26" s="19"/>
      <c r="E26" s="19"/>
      <c r="F26" s="19"/>
      <c r="G26" s="19"/>
      <c r="H26" s="19"/>
      <c r="I26" s="19"/>
    </row>
    <row r="27" spans="1:11">
      <c r="A27" s="10"/>
      <c r="B27" s="19"/>
      <c r="C27" s="19"/>
      <c r="D27" s="19"/>
      <c r="E27" s="19"/>
      <c r="F27" s="19"/>
      <c r="G27" s="19"/>
      <c r="H27" s="19"/>
      <c r="I27" s="19"/>
    </row>
    <row r="28" spans="1:11">
      <c r="A28" s="10"/>
      <c r="B28" s="19"/>
      <c r="C28" s="19"/>
      <c r="D28" s="19"/>
      <c r="E28" s="19"/>
      <c r="F28" s="19"/>
      <c r="G28" s="19"/>
      <c r="H28" s="19"/>
      <c r="I28" s="19"/>
    </row>
    <row r="29" spans="1:11">
      <c r="A29" s="10"/>
    </row>
    <row r="30" spans="1:11">
      <c r="A30" s="10"/>
    </row>
    <row r="31" spans="1:11">
      <c r="A31" s="10"/>
    </row>
    <row r="32" spans="1:11">
      <c r="A32" s="10"/>
    </row>
    <row r="33" spans="1:1">
      <c r="A33" s="10"/>
    </row>
    <row r="34" spans="1:1">
      <c r="A34" s="10"/>
    </row>
    <row r="35" spans="1:1">
      <c r="A35" s="10"/>
    </row>
    <row r="36" spans="1:1">
      <c r="A36" s="10"/>
    </row>
    <row r="37" spans="1:1">
      <c r="A37" s="10"/>
    </row>
    <row r="38" spans="1:1">
      <c r="A38" s="10"/>
    </row>
  </sheetData>
  <mergeCells count="11">
    <mergeCell ref="H2:I2"/>
    <mergeCell ref="B3:G3"/>
    <mergeCell ref="H3:I3"/>
    <mergeCell ref="A18:H18"/>
    <mergeCell ref="A3:A5"/>
    <mergeCell ref="B4:B5"/>
    <mergeCell ref="C4:C5"/>
    <mergeCell ref="E4:E5"/>
    <mergeCell ref="G4:G5"/>
    <mergeCell ref="H4:H5"/>
    <mergeCell ref="I4:I5"/>
  </mergeCells>
  <phoneticPr fontId="19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r:id="rId1"/>
  <headerFooter alignWithMargins="0"/>
  <colBreaks count="1" manualBreakCount="1">
    <brk id="9" max="4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38"/>
  <sheetViews>
    <sheetView showGridLines="0" view="pageBreakPreview" zoomScaleSheetLayoutView="100" workbookViewId="0">
      <selection activeCell="M19" sqref="M19"/>
    </sheetView>
  </sheetViews>
  <sheetFormatPr defaultRowHeight="13.5"/>
  <cols>
    <col min="1" max="1" width="10.875" customWidth="1"/>
    <col min="4" max="4" width="5.875" bestFit="1" customWidth="1"/>
    <col min="6" max="6" width="5.875" bestFit="1" customWidth="1"/>
  </cols>
  <sheetData>
    <row r="1" spans="1:11" s="1" customFormat="1" ht="17.25">
      <c r="A1" s="2" t="s">
        <v>1</v>
      </c>
    </row>
    <row r="2" spans="1:11">
      <c r="H2" s="44" t="s">
        <v>3</v>
      </c>
      <c r="I2" s="44"/>
    </row>
    <row r="3" spans="1:11" ht="20.100000000000001" customHeight="1">
      <c r="A3" s="3" t="s">
        <v>5</v>
      </c>
      <c r="B3" s="11" t="s">
        <v>0</v>
      </c>
      <c r="C3" s="20"/>
      <c r="D3" s="20"/>
      <c r="E3" s="20"/>
      <c r="F3" s="20"/>
      <c r="G3" s="37"/>
      <c r="H3" s="45" t="s">
        <v>4</v>
      </c>
      <c r="I3" s="37"/>
    </row>
    <row r="4" spans="1:11" ht="20.100000000000001" customHeight="1">
      <c r="A4" s="4"/>
      <c r="B4" s="12" t="s">
        <v>7</v>
      </c>
      <c r="C4" s="21" t="s">
        <v>9</v>
      </c>
      <c r="D4" s="26" t="s">
        <v>2</v>
      </c>
      <c r="E4" s="32" t="s">
        <v>12</v>
      </c>
      <c r="F4" s="26" t="s">
        <v>2</v>
      </c>
      <c r="G4" s="38" t="s">
        <v>13</v>
      </c>
      <c r="H4" s="46" t="s">
        <v>7</v>
      </c>
      <c r="I4" s="51" t="s">
        <v>13</v>
      </c>
    </row>
    <row r="5" spans="1:11" ht="20.100000000000001" customHeight="1">
      <c r="A5" s="5"/>
      <c r="B5" s="13"/>
      <c r="C5" s="22"/>
      <c r="D5" s="27" t="s">
        <v>15</v>
      </c>
      <c r="E5" s="33"/>
      <c r="F5" s="27" t="s">
        <v>15</v>
      </c>
      <c r="G5" s="39"/>
      <c r="H5" s="47"/>
      <c r="I5" s="52"/>
    </row>
    <row r="6" spans="1:11" ht="20.100000000000001" customHeight="1">
      <c r="A6" s="6" t="s">
        <v>40</v>
      </c>
      <c r="B6" s="14">
        <f t="shared" ref="B6:B17" si="0">IF(C6="","",C6+E6)</f>
        <v>46848</v>
      </c>
      <c r="C6" s="23">
        <v>22851</v>
      </c>
      <c r="D6" s="28">
        <f t="shared" ref="D6:D17" si="1">IF(C6="","",ROUND(C6/B6*100,1))</f>
        <v>48.8</v>
      </c>
      <c r="E6" s="34">
        <v>23997</v>
      </c>
      <c r="F6" s="28">
        <f t="shared" ref="F6:F17" si="2">IF(E6="","",ROUND(E6/B6*100,1))</f>
        <v>51.2</v>
      </c>
      <c r="G6" s="40">
        <f>IF(B6="","",B6-46861)</f>
        <v>-13</v>
      </c>
      <c r="H6" s="48">
        <v>17717</v>
      </c>
      <c r="I6" s="40">
        <f>IF(H6="","",H6-17699)</f>
        <v>18</v>
      </c>
      <c r="K6" s="54" t="s">
        <v>41</v>
      </c>
    </row>
    <row r="7" spans="1:11" ht="20.100000000000001" customHeight="1">
      <c r="A7" s="7" t="s">
        <v>37</v>
      </c>
      <c r="B7" s="15">
        <f t="shared" si="0"/>
        <v>46818</v>
      </c>
      <c r="C7" s="24">
        <v>22847</v>
      </c>
      <c r="D7" s="29">
        <f t="shared" si="1"/>
        <v>48.8</v>
      </c>
      <c r="E7" s="35">
        <v>23971</v>
      </c>
      <c r="F7" s="29">
        <f t="shared" si="2"/>
        <v>51.2</v>
      </c>
      <c r="G7" s="41">
        <f t="shared" ref="G7:G17" si="3">IF(B7="","",B7-B6)</f>
        <v>-30</v>
      </c>
      <c r="H7" s="49">
        <v>17735</v>
      </c>
      <c r="I7" s="41">
        <f t="shared" ref="I7:I17" si="4">IF(H7="","",H7-H6)</f>
        <v>18</v>
      </c>
      <c r="K7" s="54">
        <v>5</v>
      </c>
    </row>
    <row r="8" spans="1:11" ht="20.100000000000001" customHeight="1">
      <c r="A8" s="7" t="s">
        <v>23</v>
      </c>
      <c r="B8" s="15">
        <f t="shared" si="0"/>
        <v>46790</v>
      </c>
      <c r="C8" s="24">
        <v>22832</v>
      </c>
      <c r="D8" s="29">
        <f t="shared" si="1"/>
        <v>48.8</v>
      </c>
      <c r="E8" s="35">
        <v>23958</v>
      </c>
      <c r="F8" s="29">
        <f t="shared" si="2"/>
        <v>51.2</v>
      </c>
      <c r="G8" s="41">
        <f t="shared" si="3"/>
        <v>-28</v>
      </c>
      <c r="H8" s="49">
        <v>17741</v>
      </c>
      <c r="I8" s="41">
        <f t="shared" si="4"/>
        <v>6</v>
      </c>
      <c r="K8" s="54">
        <v>6</v>
      </c>
    </row>
    <row r="9" spans="1:11" ht="20.100000000000001" customHeight="1">
      <c r="A9" s="7" t="s">
        <v>24</v>
      </c>
      <c r="B9" s="16">
        <f t="shared" si="0"/>
        <v>46780</v>
      </c>
      <c r="C9" s="24">
        <v>22833</v>
      </c>
      <c r="D9" s="29">
        <f t="shared" si="1"/>
        <v>48.8</v>
      </c>
      <c r="E9" s="35">
        <v>23947</v>
      </c>
      <c r="F9" s="29">
        <f t="shared" si="2"/>
        <v>51.2</v>
      </c>
      <c r="G9" s="41">
        <f t="shared" si="3"/>
        <v>-10</v>
      </c>
      <c r="H9" s="49">
        <v>17778</v>
      </c>
      <c r="I9" s="41">
        <f t="shared" si="4"/>
        <v>37</v>
      </c>
      <c r="K9" s="54">
        <v>7</v>
      </c>
    </row>
    <row r="10" spans="1:11" ht="20.100000000000001" customHeight="1">
      <c r="A10" s="7" t="s">
        <v>26</v>
      </c>
      <c r="B10" s="15">
        <f t="shared" si="0"/>
        <v>46743</v>
      </c>
      <c r="C10" s="24">
        <v>22805</v>
      </c>
      <c r="D10" s="29">
        <f t="shared" si="1"/>
        <v>48.8</v>
      </c>
      <c r="E10" s="35">
        <v>23938</v>
      </c>
      <c r="F10" s="29">
        <f t="shared" si="2"/>
        <v>51.2</v>
      </c>
      <c r="G10" s="41">
        <f t="shared" si="3"/>
        <v>-37</v>
      </c>
      <c r="H10" s="49">
        <v>17798</v>
      </c>
      <c r="I10" s="41">
        <f t="shared" si="4"/>
        <v>20</v>
      </c>
      <c r="K10" s="54">
        <v>8</v>
      </c>
    </row>
    <row r="11" spans="1:11" ht="20.100000000000001" customHeight="1">
      <c r="A11" s="7" t="s">
        <v>8</v>
      </c>
      <c r="B11" s="15">
        <f t="shared" si="0"/>
        <v>46730</v>
      </c>
      <c r="C11" s="24">
        <v>22802</v>
      </c>
      <c r="D11" s="29">
        <f t="shared" si="1"/>
        <v>48.8</v>
      </c>
      <c r="E11" s="35">
        <v>23928</v>
      </c>
      <c r="F11" s="29">
        <f t="shared" si="2"/>
        <v>51.2</v>
      </c>
      <c r="G11" s="41">
        <f t="shared" si="3"/>
        <v>-13</v>
      </c>
      <c r="H11" s="49">
        <v>17822</v>
      </c>
      <c r="I11" s="41">
        <f t="shared" si="4"/>
        <v>24</v>
      </c>
      <c r="K11" s="54">
        <v>9</v>
      </c>
    </row>
    <row r="12" spans="1:11" ht="20.100000000000001" customHeight="1">
      <c r="A12" s="7" t="s">
        <v>27</v>
      </c>
      <c r="B12" s="15">
        <f t="shared" si="0"/>
        <v>46711</v>
      </c>
      <c r="C12" s="24">
        <v>22803</v>
      </c>
      <c r="D12" s="29">
        <f t="shared" si="1"/>
        <v>48.8</v>
      </c>
      <c r="E12" s="35">
        <v>23908</v>
      </c>
      <c r="F12" s="29">
        <f t="shared" si="2"/>
        <v>51.2</v>
      </c>
      <c r="G12" s="41">
        <f t="shared" si="3"/>
        <v>-19</v>
      </c>
      <c r="H12" s="49">
        <v>17838</v>
      </c>
      <c r="I12" s="41">
        <f t="shared" si="4"/>
        <v>16</v>
      </c>
      <c r="K12" s="54">
        <v>10</v>
      </c>
    </row>
    <row r="13" spans="1:11" ht="20.100000000000001" customHeight="1">
      <c r="A13" s="7" t="s">
        <v>29</v>
      </c>
      <c r="B13" s="15">
        <f t="shared" si="0"/>
        <v>46698</v>
      </c>
      <c r="C13" s="24">
        <v>22806</v>
      </c>
      <c r="D13" s="29">
        <f t="shared" si="1"/>
        <v>48.8</v>
      </c>
      <c r="E13" s="35">
        <v>23892</v>
      </c>
      <c r="F13" s="29">
        <f t="shared" si="2"/>
        <v>51.2</v>
      </c>
      <c r="G13" s="41">
        <f t="shared" si="3"/>
        <v>-13</v>
      </c>
      <c r="H13" s="49">
        <v>17829</v>
      </c>
      <c r="I13" s="41">
        <f t="shared" si="4"/>
        <v>-9</v>
      </c>
      <c r="K13" s="54">
        <v>11</v>
      </c>
    </row>
    <row r="14" spans="1:11" ht="20.100000000000001" customHeight="1">
      <c r="A14" s="7" t="s">
        <v>30</v>
      </c>
      <c r="B14" s="15">
        <f t="shared" si="0"/>
        <v>46674</v>
      </c>
      <c r="C14" s="24">
        <v>22796</v>
      </c>
      <c r="D14" s="29">
        <f t="shared" si="1"/>
        <v>48.8</v>
      </c>
      <c r="E14" s="35">
        <v>23878</v>
      </c>
      <c r="F14" s="29">
        <f t="shared" si="2"/>
        <v>51.2</v>
      </c>
      <c r="G14" s="41">
        <f t="shared" si="3"/>
        <v>-24</v>
      </c>
      <c r="H14" s="49">
        <v>17823</v>
      </c>
      <c r="I14" s="41">
        <f t="shared" si="4"/>
        <v>-6</v>
      </c>
      <c r="K14" s="54">
        <v>12</v>
      </c>
    </row>
    <row r="15" spans="1:11" ht="20.100000000000001" customHeight="1">
      <c r="A15" s="7" t="s">
        <v>32</v>
      </c>
      <c r="B15" s="15">
        <f t="shared" si="0"/>
        <v>46682</v>
      </c>
      <c r="C15" s="24">
        <v>22809</v>
      </c>
      <c r="D15" s="29">
        <f t="shared" si="1"/>
        <v>48.9</v>
      </c>
      <c r="E15" s="35">
        <v>23873</v>
      </c>
      <c r="F15" s="29">
        <f t="shared" si="2"/>
        <v>51.1</v>
      </c>
      <c r="G15" s="41">
        <f t="shared" si="3"/>
        <v>8</v>
      </c>
      <c r="H15" s="49">
        <v>17868</v>
      </c>
      <c r="I15" s="41">
        <f t="shared" si="4"/>
        <v>45</v>
      </c>
      <c r="K15" s="54" t="s">
        <v>42</v>
      </c>
    </row>
    <row r="16" spans="1:11" ht="20.100000000000001" customHeight="1">
      <c r="A16" s="7" t="s">
        <v>33</v>
      </c>
      <c r="B16" s="15">
        <f t="shared" si="0"/>
        <v>46659</v>
      </c>
      <c r="C16" s="24">
        <v>22812</v>
      </c>
      <c r="D16" s="29">
        <f t="shared" si="1"/>
        <v>48.9</v>
      </c>
      <c r="E16" s="35">
        <v>23847</v>
      </c>
      <c r="F16" s="29">
        <f t="shared" si="2"/>
        <v>51.1</v>
      </c>
      <c r="G16" s="41">
        <f t="shared" si="3"/>
        <v>-23</v>
      </c>
      <c r="H16" s="49">
        <v>17867</v>
      </c>
      <c r="I16" s="41">
        <f t="shared" si="4"/>
        <v>-1</v>
      </c>
      <c r="K16" s="54">
        <v>2</v>
      </c>
    </row>
    <row r="17" spans="1:11" ht="20.100000000000001" customHeight="1">
      <c r="A17" s="8" t="s">
        <v>25</v>
      </c>
      <c r="B17" s="17">
        <f t="shared" si="0"/>
        <v>46537</v>
      </c>
      <c r="C17" s="25">
        <v>22748</v>
      </c>
      <c r="D17" s="30">
        <f t="shared" si="1"/>
        <v>48.9</v>
      </c>
      <c r="E17" s="36">
        <v>23789</v>
      </c>
      <c r="F17" s="30">
        <f t="shared" si="2"/>
        <v>51.1</v>
      </c>
      <c r="G17" s="42">
        <f t="shared" si="3"/>
        <v>-122</v>
      </c>
      <c r="H17" s="50">
        <v>17865</v>
      </c>
      <c r="I17" s="42">
        <f t="shared" si="4"/>
        <v>-2</v>
      </c>
      <c r="K17" s="54">
        <v>3</v>
      </c>
    </row>
    <row r="18" spans="1:11">
      <c r="A18" s="9" t="s">
        <v>34</v>
      </c>
      <c r="B18" s="18"/>
      <c r="C18" s="18"/>
      <c r="D18" s="18"/>
      <c r="E18" s="18"/>
      <c r="F18" s="18"/>
      <c r="G18" s="18"/>
      <c r="H18" s="18"/>
      <c r="I18" s="53" t="s">
        <v>35</v>
      </c>
    </row>
    <row r="19" spans="1:11">
      <c r="A19" s="10"/>
      <c r="B19" s="19" t="str">
        <f>IF(C19="","",C19+E19)</f>
        <v/>
      </c>
      <c r="C19" s="19"/>
      <c r="D19" s="31" t="str">
        <f>IF(C19="","",ROUND(C19/B19*100,1))</f>
        <v/>
      </c>
      <c r="E19" s="19"/>
      <c r="F19" s="31" t="str">
        <f>IF(E19="","",ROUND(E19/B19*100,1))</f>
        <v/>
      </c>
      <c r="G19" s="43" t="str">
        <f>IF(B19="","",B19-B18)</f>
        <v/>
      </c>
      <c r="H19" s="19"/>
      <c r="I19" s="43" t="str">
        <f>IF(H19="","",H19-H18)</f>
        <v/>
      </c>
    </row>
    <row r="20" spans="1:11">
      <c r="A20" s="10"/>
      <c r="B20" s="19" t="str">
        <f>IF(C20="","",C20+E20)</f>
        <v/>
      </c>
      <c r="C20" s="19"/>
      <c r="D20" s="31" t="str">
        <f>IF(C20="","",ROUND(C20/B20*100,1))</f>
        <v/>
      </c>
      <c r="E20" s="19"/>
      <c r="F20" s="31" t="str">
        <f>IF(E20="","",ROUND(E20/B20*100,1))</f>
        <v/>
      </c>
      <c r="G20" s="43" t="str">
        <f>IF(B20="","",B20-B19)</f>
        <v/>
      </c>
      <c r="H20" s="19"/>
      <c r="I20" s="43" t="str">
        <f>IF(H20="","",H20-H19)</f>
        <v/>
      </c>
    </row>
    <row r="21" spans="1:11">
      <c r="A21" s="10"/>
      <c r="B21" s="19"/>
      <c r="C21" s="19"/>
      <c r="D21" s="19"/>
      <c r="E21" s="19"/>
      <c r="F21" s="19"/>
      <c r="G21" s="19"/>
      <c r="H21" s="19"/>
      <c r="I21" s="19"/>
    </row>
    <row r="22" spans="1:11">
      <c r="A22" s="10"/>
      <c r="B22" s="19"/>
      <c r="C22" s="19"/>
      <c r="D22" s="19"/>
      <c r="E22" s="19"/>
      <c r="F22" s="19"/>
      <c r="G22" s="19"/>
      <c r="H22" s="19"/>
      <c r="I22" s="19"/>
    </row>
    <row r="23" spans="1:11">
      <c r="A23" s="10"/>
      <c r="B23" s="19"/>
      <c r="C23" s="19"/>
      <c r="D23" s="19"/>
      <c r="E23" s="19"/>
      <c r="F23" s="19"/>
      <c r="G23" s="19"/>
      <c r="H23" s="19"/>
      <c r="I23" s="19"/>
    </row>
    <row r="24" spans="1:11">
      <c r="A24" s="10"/>
      <c r="B24" s="19"/>
      <c r="C24" s="19"/>
      <c r="D24" s="19"/>
      <c r="E24" s="19"/>
      <c r="F24" s="19"/>
      <c r="G24" s="19"/>
      <c r="H24" s="19"/>
      <c r="I24" s="19"/>
    </row>
    <row r="25" spans="1:11">
      <c r="A25" s="10"/>
      <c r="B25" s="19"/>
      <c r="C25" s="19"/>
      <c r="D25" s="19"/>
      <c r="E25" s="19"/>
      <c r="F25" s="19"/>
      <c r="G25" s="19"/>
      <c r="H25" s="19"/>
      <c r="I25" s="19"/>
    </row>
    <row r="26" spans="1:11">
      <c r="A26" s="10"/>
      <c r="B26" s="19"/>
      <c r="C26" s="19"/>
      <c r="D26" s="19"/>
      <c r="E26" s="19"/>
      <c r="F26" s="19"/>
      <c r="G26" s="19"/>
      <c r="H26" s="19"/>
      <c r="I26" s="19"/>
    </row>
    <row r="27" spans="1:11">
      <c r="A27" s="10"/>
      <c r="B27" s="19"/>
      <c r="C27" s="19"/>
      <c r="D27" s="19"/>
      <c r="E27" s="19"/>
      <c r="F27" s="19"/>
      <c r="G27" s="19"/>
      <c r="H27" s="19"/>
      <c r="I27" s="19"/>
    </row>
    <row r="28" spans="1:11">
      <c r="A28" s="10"/>
      <c r="B28" s="19"/>
      <c r="C28" s="19"/>
      <c r="D28" s="19"/>
      <c r="E28" s="19"/>
      <c r="F28" s="19"/>
      <c r="G28" s="19"/>
      <c r="H28" s="19"/>
      <c r="I28" s="19"/>
    </row>
    <row r="29" spans="1:11">
      <c r="A29" s="10"/>
    </row>
    <row r="30" spans="1:11">
      <c r="A30" s="10"/>
    </row>
    <row r="31" spans="1:11">
      <c r="A31" s="10"/>
    </row>
    <row r="32" spans="1:11">
      <c r="A32" s="10"/>
    </row>
    <row r="33" spans="1:1">
      <c r="A33" s="10"/>
    </row>
    <row r="34" spans="1:1">
      <c r="A34" s="10"/>
    </row>
    <row r="35" spans="1:1">
      <c r="A35" s="10"/>
    </row>
    <row r="36" spans="1:1">
      <c r="A36" s="10"/>
    </row>
    <row r="37" spans="1:1">
      <c r="A37" s="10"/>
    </row>
    <row r="38" spans="1:1">
      <c r="A38" s="10"/>
    </row>
  </sheetData>
  <mergeCells count="11">
    <mergeCell ref="H2:I2"/>
    <mergeCell ref="B3:G3"/>
    <mergeCell ref="H3:I3"/>
    <mergeCell ref="A18:H18"/>
    <mergeCell ref="A3:A5"/>
    <mergeCell ref="B4:B5"/>
    <mergeCell ref="C4:C5"/>
    <mergeCell ref="E4:E5"/>
    <mergeCell ref="G4:G5"/>
    <mergeCell ref="H4:H5"/>
    <mergeCell ref="I4:I5"/>
  </mergeCells>
  <phoneticPr fontId="19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r:id="rId1"/>
  <headerFooter alignWithMargins="0"/>
  <colBreaks count="1" manualBreakCount="1">
    <brk id="9" max="47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38"/>
  <sheetViews>
    <sheetView showGridLines="0" view="pageBreakPreview" topLeftCell="A10" zoomScaleSheetLayoutView="100" workbookViewId="0">
      <selection activeCell="K32" sqref="K32"/>
    </sheetView>
  </sheetViews>
  <sheetFormatPr defaultRowHeight="13.5"/>
  <cols>
    <col min="1" max="1" width="10.875" customWidth="1"/>
    <col min="4" max="4" width="5.875" bestFit="1" customWidth="1"/>
    <col min="6" max="6" width="5.875" bestFit="1" customWidth="1"/>
  </cols>
  <sheetData>
    <row r="1" spans="1:11" s="1" customFormat="1" ht="17.25">
      <c r="A1" s="2" t="s">
        <v>1</v>
      </c>
    </row>
    <row r="2" spans="1:11">
      <c r="H2" s="44" t="s">
        <v>3</v>
      </c>
      <c r="I2" s="44"/>
    </row>
    <row r="3" spans="1:11" ht="20.100000000000001" customHeight="1">
      <c r="A3" s="3" t="s">
        <v>5</v>
      </c>
      <c r="B3" s="11" t="s">
        <v>0</v>
      </c>
      <c r="C3" s="20"/>
      <c r="D3" s="20"/>
      <c r="E3" s="20"/>
      <c r="F3" s="20"/>
      <c r="G3" s="37"/>
      <c r="H3" s="45" t="s">
        <v>4</v>
      </c>
      <c r="I3" s="37"/>
    </row>
    <row r="4" spans="1:11" ht="20.100000000000001" customHeight="1">
      <c r="A4" s="4"/>
      <c r="B4" s="12" t="s">
        <v>7</v>
      </c>
      <c r="C4" s="21" t="s">
        <v>9</v>
      </c>
      <c r="D4" s="26" t="s">
        <v>2</v>
      </c>
      <c r="E4" s="32" t="s">
        <v>12</v>
      </c>
      <c r="F4" s="26" t="s">
        <v>2</v>
      </c>
      <c r="G4" s="38" t="s">
        <v>13</v>
      </c>
      <c r="H4" s="46" t="s">
        <v>7</v>
      </c>
      <c r="I4" s="51" t="s">
        <v>13</v>
      </c>
    </row>
    <row r="5" spans="1:11" ht="20.100000000000001" customHeight="1">
      <c r="A5" s="5"/>
      <c r="B5" s="13"/>
      <c r="C5" s="22"/>
      <c r="D5" s="27" t="s">
        <v>15</v>
      </c>
      <c r="E5" s="33"/>
      <c r="F5" s="27" t="s">
        <v>15</v>
      </c>
      <c r="G5" s="39"/>
      <c r="H5" s="47"/>
      <c r="I5" s="52"/>
    </row>
    <row r="6" spans="1:11" ht="20.100000000000001" customHeight="1">
      <c r="A6" s="6" t="s">
        <v>52</v>
      </c>
      <c r="B6" s="14">
        <f t="shared" ref="B6:B17" si="0">IF(C6="","",C6+E6)</f>
        <v>47194</v>
      </c>
      <c r="C6" s="23">
        <v>23006</v>
      </c>
      <c r="D6" s="28">
        <f t="shared" ref="D6:D17" si="1">IF(C6="","",ROUND(C6/B6*100,1))</f>
        <v>48.7</v>
      </c>
      <c r="E6" s="34">
        <v>24188</v>
      </c>
      <c r="F6" s="28">
        <f t="shared" ref="F6:F17" si="2">IF(E6="","",ROUND(E6/B6*100,1))</f>
        <v>51.3</v>
      </c>
      <c r="G6" s="40">
        <f>IF(B6="","",B6-47236)</f>
        <v>-42</v>
      </c>
      <c r="H6" s="48">
        <v>17576</v>
      </c>
      <c r="I6" s="40">
        <f>IF(H6="","",H6-17547)</f>
        <v>29</v>
      </c>
      <c r="K6" s="54" t="s">
        <v>45</v>
      </c>
    </row>
    <row r="7" spans="1:11" ht="20.100000000000001" customHeight="1">
      <c r="A7" s="7" t="s">
        <v>37</v>
      </c>
      <c r="B7" s="15">
        <f t="shared" si="0"/>
        <v>47203</v>
      </c>
      <c r="C7" s="24">
        <v>23022</v>
      </c>
      <c r="D7" s="29">
        <f t="shared" si="1"/>
        <v>48.8</v>
      </c>
      <c r="E7" s="35">
        <v>24181</v>
      </c>
      <c r="F7" s="29">
        <f t="shared" si="2"/>
        <v>51.2</v>
      </c>
      <c r="G7" s="41">
        <f t="shared" ref="G7:G17" si="3">IF(B7="","",B7-B6)</f>
        <v>9</v>
      </c>
      <c r="H7" s="49">
        <v>17591</v>
      </c>
      <c r="I7" s="41">
        <f t="shared" ref="I7:I17" si="4">IF(H7="","",H7-H6)</f>
        <v>15</v>
      </c>
      <c r="K7" s="54">
        <v>5</v>
      </c>
    </row>
    <row r="8" spans="1:11" ht="20.100000000000001" customHeight="1">
      <c r="A8" s="7" t="s">
        <v>23</v>
      </c>
      <c r="B8" s="15">
        <f t="shared" si="0"/>
        <v>47188</v>
      </c>
      <c r="C8" s="24">
        <v>23018</v>
      </c>
      <c r="D8" s="29">
        <f t="shared" si="1"/>
        <v>48.8</v>
      </c>
      <c r="E8" s="35">
        <v>24170</v>
      </c>
      <c r="F8" s="29">
        <f t="shared" si="2"/>
        <v>51.2</v>
      </c>
      <c r="G8" s="41">
        <f t="shared" si="3"/>
        <v>-15</v>
      </c>
      <c r="H8" s="49">
        <v>17600</v>
      </c>
      <c r="I8" s="41">
        <f t="shared" si="4"/>
        <v>9</v>
      </c>
      <c r="K8" s="54">
        <v>6</v>
      </c>
    </row>
    <row r="9" spans="1:11" ht="20.100000000000001" customHeight="1">
      <c r="A9" s="7" t="s">
        <v>24</v>
      </c>
      <c r="B9" s="16">
        <f t="shared" si="0"/>
        <v>47160</v>
      </c>
      <c r="C9" s="24">
        <v>23012</v>
      </c>
      <c r="D9" s="29">
        <f t="shared" si="1"/>
        <v>48.8</v>
      </c>
      <c r="E9" s="35">
        <v>24148</v>
      </c>
      <c r="F9" s="29">
        <f t="shared" si="2"/>
        <v>51.2</v>
      </c>
      <c r="G9" s="41">
        <f t="shared" si="3"/>
        <v>-28</v>
      </c>
      <c r="H9" s="49">
        <v>17595</v>
      </c>
      <c r="I9" s="41">
        <f t="shared" si="4"/>
        <v>-5</v>
      </c>
      <c r="K9" s="54">
        <v>7</v>
      </c>
    </row>
    <row r="10" spans="1:11" ht="20.100000000000001" customHeight="1">
      <c r="A10" s="7" t="s">
        <v>26</v>
      </c>
      <c r="B10" s="15">
        <f t="shared" si="0"/>
        <v>47106</v>
      </c>
      <c r="C10" s="24">
        <v>22979</v>
      </c>
      <c r="D10" s="29">
        <f t="shared" si="1"/>
        <v>48.8</v>
      </c>
      <c r="E10" s="35">
        <v>24127</v>
      </c>
      <c r="F10" s="29">
        <f t="shared" si="2"/>
        <v>51.2</v>
      </c>
      <c r="G10" s="41">
        <f t="shared" si="3"/>
        <v>-54</v>
      </c>
      <c r="H10" s="49">
        <v>17602</v>
      </c>
      <c r="I10" s="41">
        <f t="shared" si="4"/>
        <v>7</v>
      </c>
      <c r="K10" s="54">
        <v>8</v>
      </c>
    </row>
    <row r="11" spans="1:11" ht="20.100000000000001" customHeight="1">
      <c r="A11" s="7" t="s">
        <v>8</v>
      </c>
      <c r="B11" s="15">
        <f t="shared" si="0"/>
        <v>47091</v>
      </c>
      <c r="C11" s="24">
        <v>22979</v>
      </c>
      <c r="D11" s="29">
        <f t="shared" si="1"/>
        <v>48.8</v>
      </c>
      <c r="E11" s="35">
        <v>24112</v>
      </c>
      <c r="F11" s="29">
        <f t="shared" si="2"/>
        <v>51.2</v>
      </c>
      <c r="G11" s="41">
        <f t="shared" si="3"/>
        <v>-15</v>
      </c>
      <c r="H11" s="49">
        <v>17625</v>
      </c>
      <c r="I11" s="41">
        <f t="shared" si="4"/>
        <v>23</v>
      </c>
      <c r="K11" s="54">
        <v>9</v>
      </c>
    </row>
    <row r="12" spans="1:11" ht="20.100000000000001" customHeight="1">
      <c r="A12" s="7" t="s">
        <v>27</v>
      </c>
      <c r="B12" s="15">
        <f t="shared" si="0"/>
        <v>47094</v>
      </c>
      <c r="C12" s="24">
        <v>22977</v>
      </c>
      <c r="D12" s="29">
        <f t="shared" si="1"/>
        <v>48.8</v>
      </c>
      <c r="E12" s="35">
        <v>24117</v>
      </c>
      <c r="F12" s="29">
        <f t="shared" si="2"/>
        <v>51.2</v>
      </c>
      <c r="G12" s="41">
        <f t="shared" si="3"/>
        <v>3</v>
      </c>
      <c r="H12" s="49">
        <v>17651</v>
      </c>
      <c r="I12" s="41">
        <f t="shared" si="4"/>
        <v>26</v>
      </c>
      <c r="K12" s="54">
        <v>10</v>
      </c>
    </row>
    <row r="13" spans="1:11" ht="20.100000000000001" customHeight="1">
      <c r="A13" s="7" t="s">
        <v>29</v>
      </c>
      <c r="B13" s="15">
        <f t="shared" si="0"/>
        <v>47065</v>
      </c>
      <c r="C13" s="24">
        <v>22957</v>
      </c>
      <c r="D13" s="29">
        <f t="shared" si="1"/>
        <v>48.8</v>
      </c>
      <c r="E13" s="35">
        <v>24108</v>
      </c>
      <c r="F13" s="29">
        <f t="shared" si="2"/>
        <v>51.2</v>
      </c>
      <c r="G13" s="41">
        <f t="shared" si="3"/>
        <v>-29</v>
      </c>
      <c r="H13" s="49">
        <v>17660</v>
      </c>
      <c r="I13" s="41">
        <f t="shared" si="4"/>
        <v>9</v>
      </c>
      <c r="K13" s="54">
        <v>11</v>
      </c>
    </row>
    <row r="14" spans="1:11" ht="20.100000000000001" customHeight="1">
      <c r="A14" s="7" t="s">
        <v>30</v>
      </c>
      <c r="B14" s="15">
        <f t="shared" si="0"/>
        <v>47024</v>
      </c>
      <c r="C14" s="24">
        <v>22939</v>
      </c>
      <c r="D14" s="29">
        <f t="shared" si="1"/>
        <v>48.8</v>
      </c>
      <c r="E14" s="35">
        <v>24085</v>
      </c>
      <c r="F14" s="29">
        <f t="shared" si="2"/>
        <v>51.2</v>
      </c>
      <c r="G14" s="41">
        <f t="shared" si="3"/>
        <v>-41</v>
      </c>
      <c r="H14" s="49">
        <v>17656</v>
      </c>
      <c r="I14" s="41">
        <f t="shared" si="4"/>
        <v>-4</v>
      </c>
      <c r="K14" s="54">
        <v>12</v>
      </c>
    </row>
    <row r="15" spans="1:11" ht="20.100000000000001" customHeight="1">
      <c r="A15" s="7" t="s">
        <v>19</v>
      </c>
      <c r="B15" s="15">
        <f t="shared" si="0"/>
        <v>47012</v>
      </c>
      <c r="C15" s="24">
        <v>22941</v>
      </c>
      <c r="D15" s="29">
        <f t="shared" si="1"/>
        <v>48.8</v>
      </c>
      <c r="E15" s="35">
        <v>24071</v>
      </c>
      <c r="F15" s="29">
        <f t="shared" si="2"/>
        <v>51.2</v>
      </c>
      <c r="G15" s="41">
        <f t="shared" si="3"/>
        <v>-12</v>
      </c>
      <c r="H15" s="49">
        <v>17676</v>
      </c>
      <c r="I15" s="41">
        <f t="shared" si="4"/>
        <v>20</v>
      </c>
      <c r="K15" s="54" t="s">
        <v>10</v>
      </c>
    </row>
    <row r="16" spans="1:11" ht="20.100000000000001" customHeight="1">
      <c r="A16" s="7" t="s">
        <v>33</v>
      </c>
      <c r="B16" s="15">
        <f t="shared" si="0"/>
        <v>46979</v>
      </c>
      <c r="C16" s="24">
        <v>22912</v>
      </c>
      <c r="D16" s="29">
        <f t="shared" si="1"/>
        <v>48.8</v>
      </c>
      <c r="E16" s="35">
        <v>24067</v>
      </c>
      <c r="F16" s="29">
        <f t="shared" si="2"/>
        <v>51.2</v>
      </c>
      <c r="G16" s="41">
        <f t="shared" si="3"/>
        <v>-33</v>
      </c>
      <c r="H16" s="49">
        <v>17663</v>
      </c>
      <c r="I16" s="41">
        <f t="shared" si="4"/>
        <v>-13</v>
      </c>
      <c r="K16" s="54">
        <v>2</v>
      </c>
    </row>
    <row r="17" spans="1:11" ht="20.100000000000001" customHeight="1">
      <c r="A17" s="8" t="s">
        <v>25</v>
      </c>
      <c r="B17" s="17">
        <f t="shared" si="0"/>
        <v>46861</v>
      </c>
      <c r="C17" s="25">
        <v>22839</v>
      </c>
      <c r="D17" s="30">
        <f t="shared" si="1"/>
        <v>48.7</v>
      </c>
      <c r="E17" s="36">
        <v>24022</v>
      </c>
      <c r="F17" s="30">
        <f t="shared" si="2"/>
        <v>51.3</v>
      </c>
      <c r="G17" s="42">
        <f t="shared" si="3"/>
        <v>-118</v>
      </c>
      <c r="H17" s="50">
        <v>17699</v>
      </c>
      <c r="I17" s="42">
        <f t="shared" si="4"/>
        <v>36</v>
      </c>
      <c r="K17" s="54">
        <v>3</v>
      </c>
    </row>
    <row r="18" spans="1:11">
      <c r="A18" s="9" t="s">
        <v>34</v>
      </c>
      <c r="B18" s="18"/>
      <c r="C18" s="18"/>
      <c r="D18" s="18"/>
      <c r="E18" s="18"/>
      <c r="F18" s="18"/>
      <c r="G18" s="18"/>
      <c r="H18" s="18"/>
      <c r="I18" s="53" t="s">
        <v>35</v>
      </c>
    </row>
    <row r="19" spans="1:11">
      <c r="A19" s="10"/>
      <c r="B19" s="19" t="str">
        <f>IF(C19="","",C19+E19)</f>
        <v/>
      </c>
      <c r="C19" s="19"/>
      <c r="D19" s="31" t="str">
        <f>IF(C19="","",ROUND(C19/B19*100,1))</f>
        <v/>
      </c>
      <c r="E19" s="19"/>
      <c r="F19" s="31" t="str">
        <f>IF(E19="","",ROUND(E19/B19*100,1))</f>
        <v/>
      </c>
      <c r="G19" s="43" t="str">
        <f>IF(B19="","",B19-B18)</f>
        <v/>
      </c>
      <c r="H19" s="19"/>
      <c r="I19" s="43" t="str">
        <f>IF(H19="","",H19-H18)</f>
        <v/>
      </c>
    </row>
    <row r="20" spans="1:11">
      <c r="A20" s="10"/>
      <c r="B20" s="19" t="str">
        <f>IF(C20="","",C20+E20)</f>
        <v/>
      </c>
      <c r="C20" s="19"/>
      <c r="D20" s="31" t="str">
        <f>IF(C20="","",ROUND(C20/B20*100,1))</f>
        <v/>
      </c>
      <c r="E20" s="19"/>
      <c r="F20" s="31" t="str">
        <f>IF(E20="","",ROUND(E20/B20*100,1))</f>
        <v/>
      </c>
      <c r="G20" s="43" t="str">
        <f>IF(B20="","",B20-B19)</f>
        <v/>
      </c>
      <c r="H20" s="19"/>
      <c r="I20" s="43" t="str">
        <f>IF(H20="","",H20-H19)</f>
        <v/>
      </c>
    </row>
    <row r="21" spans="1:11">
      <c r="A21" s="10"/>
      <c r="B21" s="19"/>
      <c r="C21" s="19"/>
      <c r="D21" s="19"/>
      <c r="E21" s="19"/>
      <c r="F21" s="19"/>
      <c r="G21" s="19"/>
      <c r="H21" s="19"/>
      <c r="I21" s="19"/>
    </row>
    <row r="22" spans="1:11">
      <c r="A22" s="10"/>
      <c r="B22" s="19"/>
      <c r="C22" s="19"/>
      <c r="D22" s="19"/>
      <c r="E22" s="19"/>
      <c r="F22" s="19"/>
      <c r="G22" s="19"/>
      <c r="H22" s="19"/>
      <c r="I22" s="19"/>
    </row>
    <row r="23" spans="1:11">
      <c r="A23" s="10"/>
      <c r="B23" s="19"/>
      <c r="C23" s="19"/>
      <c r="D23" s="19"/>
      <c r="E23" s="19"/>
      <c r="F23" s="19"/>
      <c r="G23" s="19"/>
      <c r="H23" s="19"/>
      <c r="I23" s="19"/>
    </row>
    <row r="24" spans="1:11">
      <c r="A24" s="10"/>
      <c r="B24" s="19"/>
      <c r="C24" s="19"/>
      <c r="D24" s="19"/>
      <c r="E24" s="19"/>
      <c r="F24" s="19"/>
      <c r="G24" s="19"/>
      <c r="H24" s="19"/>
      <c r="I24" s="19"/>
    </row>
    <row r="25" spans="1:11">
      <c r="A25" s="10"/>
      <c r="B25" s="19"/>
      <c r="C25" s="19"/>
      <c r="D25" s="19"/>
      <c r="E25" s="19"/>
      <c r="F25" s="19"/>
      <c r="G25" s="19"/>
      <c r="H25" s="19"/>
      <c r="I25" s="19"/>
    </row>
    <row r="26" spans="1:11">
      <c r="A26" s="10"/>
      <c r="B26" s="19"/>
      <c r="C26" s="19"/>
      <c r="D26" s="19"/>
      <c r="E26" s="19"/>
      <c r="F26" s="19"/>
      <c r="G26" s="19"/>
      <c r="H26" s="19"/>
      <c r="I26" s="19"/>
    </row>
    <row r="27" spans="1:11">
      <c r="A27" s="10"/>
      <c r="B27" s="19"/>
      <c r="C27" s="19"/>
      <c r="D27" s="19"/>
      <c r="E27" s="19"/>
      <c r="F27" s="19"/>
      <c r="G27" s="19"/>
      <c r="H27" s="19"/>
      <c r="I27" s="19"/>
    </row>
    <row r="28" spans="1:11">
      <c r="A28" s="10"/>
      <c r="B28" s="19"/>
      <c r="C28" s="19"/>
      <c r="D28" s="19"/>
      <c r="E28" s="19"/>
      <c r="F28" s="19"/>
      <c r="G28" s="19"/>
      <c r="H28" s="19"/>
      <c r="I28" s="19"/>
    </row>
    <row r="29" spans="1:11">
      <c r="A29" s="10"/>
    </row>
    <row r="30" spans="1:11">
      <c r="A30" s="10"/>
    </row>
    <row r="31" spans="1:11">
      <c r="A31" s="10"/>
    </row>
    <row r="32" spans="1:11">
      <c r="A32" s="10"/>
    </row>
    <row r="33" spans="1:1">
      <c r="A33" s="10"/>
    </row>
    <row r="34" spans="1:1">
      <c r="A34" s="10"/>
    </row>
    <row r="35" spans="1:1">
      <c r="A35" s="10"/>
    </row>
    <row r="36" spans="1:1">
      <c r="A36" s="10"/>
    </row>
    <row r="37" spans="1:1">
      <c r="A37" s="10"/>
    </row>
    <row r="38" spans="1:1">
      <c r="A38" s="10"/>
    </row>
  </sheetData>
  <mergeCells count="11">
    <mergeCell ref="H2:I2"/>
    <mergeCell ref="B3:G3"/>
    <mergeCell ref="H3:I3"/>
    <mergeCell ref="A18:H18"/>
    <mergeCell ref="A3:A5"/>
    <mergeCell ref="B4:B5"/>
    <mergeCell ref="C4:C5"/>
    <mergeCell ref="E4:E5"/>
    <mergeCell ref="G4:G5"/>
    <mergeCell ref="H4:H5"/>
    <mergeCell ref="I4:I5"/>
  </mergeCells>
  <phoneticPr fontId="19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r:id="rId1"/>
  <headerFooter alignWithMargins="0"/>
  <colBreaks count="1" manualBreakCount="1">
    <brk id="9" max="47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38"/>
  <sheetViews>
    <sheetView showGridLines="0" view="pageBreakPreview" zoomScaleSheetLayoutView="100" workbookViewId="0">
      <selection activeCell="L23" sqref="L23"/>
    </sheetView>
  </sheetViews>
  <sheetFormatPr defaultRowHeight="13.5"/>
  <cols>
    <col min="1" max="1" width="10.875" customWidth="1"/>
    <col min="4" max="4" width="5.875" bestFit="1" customWidth="1"/>
    <col min="6" max="6" width="5.875" bestFit="1" customWidth="1"/>
  </cols>
  <sheetData>
    <row r="1" spans="1:11" s="1" customFormat="1" ht="17.25">
      <c r="A1" s="2" t="s">
        <v>1</v>
      </c>
    </row>
    <row r="2" spans="1:11">
      <c r="H2" s="44" t="s">
        <v>3</v>
      </c>
      <c r="I2" s="44"/>
    </row>
    <row r="3" spans="1:11" ht="20.100000000000001" customHeight="1">
      <c r="A3" s="3" t="s">
        <v>5</v>
      </c>
      <c r="B3" s="11" t="s">
        <v>0</v>
      </c>
      <c r="C3" s="20"/>
      <c r="D3" s="20"/>
      <c r="E3" s="20"/>
      <c r="F3" s="20"/>
      <c r="G3" s="37"/>
      <c r="H3" s="45" t="s">
        <v>4</v>
      </c>
      <c r="I3" s="37"/>
    </row>
    <row r="4" spans="1:11" ht="20.100000000000001" customHeight="1">
      <c r="A4" s="4"/>
      <c r="B4" s="12" t="s">
        <v>7</v>
      </c>
      <c r="C4" s="21" t="s">
        <v>9</v>
      </c>
      <c r="D4" s="26" t="s">
        <v>2</v>
      </c>
      <c r="E4" s="32" t="s">
        <v>12</v>
      </c>
      <c r="F4" s="26" t="s">
        <v>2</v>
      </c>
      <c r="G4" s="38" t="s">
        <v>13</v>
      </c>
      <c r="H4" s="46" t="s">
        <v>7</v>
      </c>
      <c r="I4" s="51" t="s">
        <v>13</v>
      </c>
    </row>
    <row r="5" spans="1:11" ht="20.100000000000001" customHeight="1">
      <c r="A5" s="5"/>
      <c r="B5" s="13"/>
      <c r="C5" s="22"/>
      <c r="D5" s="27" t="s">
        <v>15</v>
      </c>
      <c r="E5" s="33"/>
      <c r="F5" s="27" t="s">
        <v>15</v>
      </c>
      <c r="G5" s="39"/>
      <c r="H5" s="47"/>
      <c r="I5" s="52"/>
    </row>
    <row r="6" spans="1:11" ht="20.100000000000001" customHeight="1">
      <c r="A6" s="6" t="s">
        <v>43</v>
      </c>
      <c r="B6" s="14">
        <f t="shared" ref="B6:B17" si="0">IF(C6="","",C6+E6)</f>
        <v>47432</v>
      </c>
      <c r="C6" s="23">
        <v>23054</v>
      </c>
      <c r="D6" s="28">
        <f t="shared" ref="D6:D17" si="1">IF(C6="","",ROUND(C6/B6*100,1))</f>
        <v>48.6</v>
      </c>
      <c r="E6" s="34">
        <v>24378</v>
      </c>
      <c r="F6" s="28">
        <f t="shared" ref="F6:F17" si="2">IF(E6="","",ROUND(E6/B6*100,1))</f>
        <v>51.4</v>
      </c>
      <c r="G6" s="40">
        <f>IF(B6="","",B6-47447)</f>
        <v>-15</v>
      </c>
      <c r="H6" s="48">
        <v>17366</v>
      </c>
      <c r="I6" s="40">
        <f>IF(H6="","",H6-17320)</f>
        <v>46</v>
      </c>
      <c r="K6" s="54" t="s">
        <v>44</v>
      </c>
    </row>
    <row r="7" spans="1:11" ht="20.100000000000001" customHeight="1">
      <c r="A7" s="7" t="s">
        <v>37</v>
      </c>
      <c r="B7" s="15">
        <f t="shared" si="0"/>
        <v>47462</v>
      </c>
      <c r="C7" s="24">
        <v>23083</v>
      </c>
      <c r="D7" s="29">
        <f t="shared" si="1"/>
        <v>48.6</v>
      </c>
      <c r="E7" s="35">
        <v>24379</v>
      </c>
      <c r="F7" s="29">
        <f t="shared" si="2"/>
        <v>51.4</v>
      </c>
      <c r="G7" s="41">
        <f t="shared" ref="G7:G17" si="3">IF(B7="","",B7-B6)</f>
        <v>30</v>
      </c>
      <c r="H7" s="49">
        <v>17421</v>
      </c>
      <c r="I7" s="41">
        <f t="shared" ref="I7:I17" si="4">IF(H7="","",H7-H6)</f>
        <v>55</v>
      </c>
      <c r="K7" s="54">
        <v>5</v>
      </c>
    </row>
    <row r="8" spans="1:11" ht="20.100000000000001" customHeight="1">
      <c r="A8" s="7" t="s">
        <v>23</v>
      </c>
      <c r="B8" s="15">
        <f t="shared" si="0"/>
        <v>47415</v>
      </c>
      <c r="C8" s="24">
        <v>23073</v>
      </c>
      <c r="D8" s="29">
        <f t="shared" si="1"/>
        <v>48.7</v>
      </c>
      <c r="E8" s="35">
        <v>24342</v>
      </c>
      <c r="F8" s="29">
        <f t="shared" si="2"/>
        <v>51.3</v>
      </c>
      <c r="G8" s="41">
        <f t="shared" si="3"/>
        <v>-47</v>
      </c>
      <c r="H8" s="49">
        <v>17416</v>
      </c>
      <c r="I8" s="41">
        <f t="shared" si="4"/>
        <v>-5</v>
      </c>
      <c r="K8" s="54">
        <v>6</v>
      </c>
    </row>
    <row r="9" spans="1:11" ht="20.100000000000001" customHeight="1">
      <c r="A9" s="7" t="s">
        <v>24</v>
      </c>
      <c r="B9" s="16">
        <f t="shared" si="0"/>
        <v>47398</v>
      </c>
      <c r="C9" s="24">
        <v>23075</v>
      </c>
      <c r="D9" s="29">
        <f t="shared" si="1"/>
        <v>48.7</v>
      </c>
      <c r="E9" s="35">
        <v>24323</v>
      </c>
      <c r="F9" s="29">
        <f t="shared" si="2"/>
        <v>51.3</v>
      </c>
      <c r="G9" s="41">
        <f t="shared" si="3"/>
        <v>-17</v>
      </c>
      <c r="H9" s="49">
        <v>17405</v>
      </c>
      <c r="I9" s="41">
        <f t="shared" si="4"/>
        <v>-11</v>
      </c>
      <c r="K9" s="54">
        <v>7</v>
      </c>
    </row>
    <row r="10" spans="1:11" ht="20.100000000000001" customHeight="1">
      <c r="A10" s="7" t="s">
        <v>26</v>
      </c>
      <c r="B10" s="15">
        <f t="shared" si="0"/>
        <v>47425</v>
      </c>
      <c r="C10" s="24">
        <v>23087</v>
      </c>
      <c r="D10" s="29">
        <f t="shared" si="1"/>
        <v>48.7</v>
      </c>
      <c r="E10" s="35">
        <v>24338</v>
      </c>
      <c r="F10" s="29">
        <f t="shared" si="2"/>
        <v>51.3</v>
      </c>
      <c r="G10" s="41">
        <f t="shared" si="3"/>
        <v>27</v>
      </c>
      <c r="H10" s="49">
        <v>17442</v>
      </c>
      <c r="I10" s="41">
        <f t="shared" si="4"/>
        <v>37</v>
      </c>
      <c r="K10" s="54">
        <v>8</v>
      </c>
    </row>
    <row r="11" spans="1:11" ht="20.100000000000001" customHeight="1">
      <c r="A11" s="7" t="s">
        <v>8</v>
      </c>
      <c r="B11" s="15">
        <f t="shared" si="0"/>
        <v>47416</v>
      </c>
      <c r="C11" s="24">
        <v>23077</v>
      </c>
      <c r="D11" s="29">
        <f t="shared" si="1"/>
        <v>48.7</v>
      </c>
      <c r="E11" s="35">
        <v>24339</v>
      </c>
      <c r="F11" s="29">
        <f t="shared" si="2"/>
        <v>51.3</v>
      </c>
      <c r="G11" s="41">
        <f t="shared" si="3"/>
        <v>-9</v>
      </c>
      <c r="H11" s="49">
        <v>17458</v>
      </c>
      <c r="I11" s="41">
        <f t="shared" si="4"/>
        <v>16</v>
      </c>
      <c r="K11" s="54">
        <v>9</v>
      </c>
    </row>
    <row r="12" spans="1:11" ht="20.100000000000001" customHeight="1">
      <c r="A12" s="7" t="s">
        <v>27</v>
      </c>
      <c r="B12" s="15">
        <f t="shared" si="0"/>
        <v>47412</v>
      </c>
      <c r="C12" s="24">
        <v>23066</v>
      </c>
      <c r="D12" s="29">
        <f t="shared" si="1"/>
        <v>48.7</v>
      </c>
      <c r="E12" s="35">
        <v>24346</v>
      </c>
      <c r="F12" s="29">
        <f t="shared" si="2"/>
        <v>51.3</v>
      </c>
      <c r="G12" s="41">
        <f t="shared" si="3"/>
        <v>-4</v>
      </c>
      <c r="H12" s="49">
        <v>17493</v>
      </c>
      <c r="I12" s="41">
        <f t="shared" si="4"/>
        <v>35</v>
      </c>
      <c r="K12" s="54">
        <v>10</v>
      </c>
    </row>
    <row r="13" spans="1:11" ht="20.100000000000001" customHeight="1">
      <c r="A13" s="7" t="s">
        <v>29</v>
      </c>
      <c r="B13" s="15">
        <f t="shared" si="0"/>
        <v>47409</v>
      </c>
      <c r="C13" s="24">
        <v>23065</v>
      </c>
      <c r="D13" s="29">
        <f t="shared" si="1"/>
        <v>48.7</v>
      </c>
      <c r="E13" s="35">
        <v>24344</v>
      </c>
      <c r="F13" s="29">
        <f t="shared" si="2"/>
        <v>51.3</v>
      </c>
      <c r="G13" s="41">
        <f t="shared" si="3"/>
        <v>-3</v>
      </c>
      <c r="H13" s="49">
        <v>17516</v>
      </c>
      <c r="I13" s="41">
        <f t="shared" si="4"/>
        <v>23</v>
      </c>
      <c r="K13" s="54">
        <v>11</v>
      </c>
    </row>
    <row r="14" spans="1:11" ht="20.100000000000001" customHeight="1">
      <c r="A14" s="7" t="s">
        <v>30</v>
      </c>
      <c r="B14" s="15">
        <f t="shared" si="0"/>
        <v>47347</v>
      </c>
      <c r="C14" s="24">
        <v>23039</v>
      </c>
      <c r="D14" s="29">
        <f t="shared" si="1"/>
        <v>48.7</v>
      </c>
      <c r="E14" s="35">
        <v>24308</v>
      </c>
      <c r="F14" s="29">
        <f t="shared" si="2"/>
        <v>51.3</v>
      </c>
      <c r="G14" s="41">
        <f t="shared" si="3"/>
        <v>-62</v>
      </c>
      <c r="H14" s="49">
        <v>17504</v>
      </c>
      <c r="I14" s="41">
        <f t="shared" si="4"/>
        <v>-12</v>
      </c>
      <c r="K14" s="54">
        <v>12</v>
      </c>
    </row>
    <row r="15" spans="1:11" ht="20.100000000000001" customHeight="1">
      <c r="A15" s="7" t="s">
        <v>20</v>
      </c>
      <c r="B15" s="15">
        <f t="shared" si="0"/>
        <v>47324</v>
      </c>
      <c r="C15" s="24">
        <v>23040</v>
      </c>
      <c r="D15" s="29">
        <f t="shared" si="1"/>
        <v>48.7</v>
      </c>
      <c r="E15" s="35">
        <v>24284</v>
      </c>
      <c r="F15" s="29">
        <f t="shared" si="2"/>
        <v>51.3</v>
      </c>
      <c r="G15" s="41">
        <f t="shared" si="3"/>
        <v>-23</v>
      </c>
      <c r="H15" s="49">
        <v>17504</v>
      </c>
      <c r="I15" s="41">
        <f t="shared" si="4"/>
        <v>0</v>
      </c>
      <c r="K15" s="54" t="s">
        <v>46</v>
      </c>
    </row>
    <row r="16" spans="1:11" ht="20.100000000000001" customHeight="1">
      <c r="A16" s="7" t="s">
        <v>33</v>
      </c>
      <c r="B16" s="15">
        <f t="shared" si="0"/>
        <v>47289</v>
      </c>
      <c r="C16" s="24">
        <v>23024</v>
      </c>
      <c r="D16" s="29">
        <f t="shared" si="1"/>
        <v>48.7</v>
      </c>
      <c r="E16" s="35">
        <v>24265</v>
      </c>
      <c r="F16" s="29">
        <f t="shared" si="2"/>
        <v>51.3</v>
      </c>
      <c r="G16" s="41">
        <f t="shared" si="3"/>
        <v>-35</v>
      </c>
      <c r="H16" s="49">
        <v>17509</v>
      </c>
      <c r="I16" s="41">
        <f t="shared" si="4"/>
        <v>5</v>
      </c>
      <c r="K16" s="54">
        <v>2</v>
      </c>
    </row>
    <row r="17" spans="1:11" ht="20.100000000000001" customHeight="1">
      <c r="A17" s="8" t="s">
        <v>25</v>
      </c>
      <c r="B17" s="17">
        <f t="shared" si="0"/>
        <v>47236</v>
      </c>
      <c r="C17" s="25">
        <v>23007</v>
      </c>
      <c r="D17" s="30">
        <f t="shared" si="1"/>
        <v>48.7</v>
      </c>
      <c r="E17" s="36">
        <v>24229</v>
      </c>
      <c r="F17" s="30">
        <f t="shared" si="2"/>
        <v>51.3</v>
      </c>
      <c r="G17" s="42">
        <f t="shared" si="3"/>
        <v>-53</v>
      </c>
      <c r="H17" s="50">
        <v>17547</v>
      </c>
      <c r="I17" s="42">
        <f t="shared" si="4"/>
        <v>38</v>
      </c>
      <c r="K17" s="54">
        <v>3</v>
      </c>
    </row>
    <row r="18" spans="1:11">
      <c r="A18" s="9" t="s">
        <v>34</v>
      </c>
      <c r="B18" s="18"/>
      <c r="C18" s="18"/>
      <c r="D18" s="18"/>
      <c r="E18" s="18"/>
      <c r="F18" s="18"/>
      <c r="G18" s="18"/>
      <c r="H18" s="18"/>
      <c r="I18" s="53" t="s">
        <v>35</v>
      </c>
    </row>
    <row r="19" spans="1:11">
      <c r="A19" s="10"/>
      <c r="B19" s="19" t="str">
        <f>IF(C19="","",C19+E19)</f>
        <v/>
      </c>
      <c r="C19" s="19"/>
      <c r="D19" s="31" t="str">
        <f>IF(C19="","",ROUND(C19/B19*100,1))</f>
        <v/>
      </c>
      <c r="E19" s="19"/>
      <c r="F19" s="31" t="str">
        <f>IF(E19="","",ROUND(E19/B19*100,1))</f>
        <v/>
      </c>
      <c r="G19" s="43" t="str">
        <f>IF(B19="","",B19-B18)</f>
        <v/>
      </c>
      <c r="H19" s="19"/>
      <c r="I19" s="43" t="str">
        <f>IF(H19="","",H19-H18)</f>
        <v/>
      </c>
    </row>
    <row r="20" spans="1:11">
      <c r="A20" s="10"/>
      <c r="B20" s="19" t="str">
        <f>IF(C20="","",C20+E20)</f>
        <v/>
      </c>
      <c r="C20" s="19"/>
      <c r="D20" s="31" t="str">
        <f>IF(C20="","",ROUND(C20/B20*100,1))</f>
        <v/>
      </c>
      <c r="E20" s="19"/>
      <c r="F20" s="31" t="str">
        <f>IF(E20="","",ROUND(E20/B20*100,1))</f>
        <v/>
      </c>
      <c r="G20" s="43" t="str">
        <f>IF(B20="","",B20-B19)</f>
        <v/>
      </c>
      <c r="H20" s="19"/>
      <c r="I20" s="43" t="str">
        <f>IF(H20="","",H20-H19)</f>
        <v/>
      </c>
    </row>
    <row r="21" spans="1:11">
      <c r="A21" s="10"/>
      <c r="B21" s="19"/>
      <c r="C21" s="19"/>
      <c r="D21" s="19"/>
      <c r="E21" s="19"/>
      <c r="F21" s="19"/>
      <c r="G21" s="19"/>
      <c r="H21" s="19"/>
      <c r="I21" s="19"/>
    </row>
    <row r="22" spans="1:11">
      <c r="A22" s="10"/>
      <c r="B22" s="19"/>
      <c r="C22" s="19"/>
      <c r="D22" s="19"/>
      <c r="E22" s="19"/>
      <c r="F22" s="19"/>
      <c r="G22" s="19"/>
      <c r="H22" s="19"/>
      <c r="I22" s="19"/>
    </row>
    <row r="23" spans="1:11">
      <c r="A23" s="10"/>
      <c r="B23" s="19"/>
      <c r="C23" s="19"/>
      <c r="D23" s="19"/>
      <c r="E23" s="19"/>
      <c r="F23" s="19"/>
      <c r="G23" s="19"/>
      <c r="H23" s="19"/>
      <c r="I23" s="19"/>
    </row>
    <row r="24" spans="1:11">
      <c r="A24" s="10"/>
      <c r="B24" s="19"/>
      <c r="C24" s="19"/>
      <c r="D24" s="19"/>
      <c r="E24" s="19"/>
      <c r="F24" s="19"/>
      <c r="G24" s="19"/>
      <c r="H24" s="19"/>
      <c r="I24" s="19"/>
    </row>
    <row r="25" spans="1:11">
      <c r="A25" s="10"/>
      <c r="B25" s="19"/>
      <c r="C25" s="19"/>
      <c r="D25" s="19"/>
      <c r="E25" s="19"/>
      <c r="F25" s="19"/>
      <c r="G25" s="19"/>
      <c r="H25" s="19"/>
      <c r="I25" s="19"/>
    </row>
    <row r="26" spans="1:11">
      <c r="A26" s="10"/>
      <c r="B26" s="19"/>
      <c r="C26" s="19"/>
      <c r="D26" s="19"/>
      <c r="E26" s="19"/>
      <c r="F26" s="19"/>
      <c r="G26" s="19"/>
      <c r="H26" s="19"/>
      <c r="I26" s="19"/>
    </row>
    <row r="27" spans="1:11">
      <c r="A27" s="10"/>
      <c r="B27" s="19"/>
      <c r="C27" s="19"/>
      <c r="D27" s="19"/>
      <c r="E27" s="19"/>
      <c r="F27" s="19"/>
      <c r="G27" s="19"/>
      <c r="H27" s="19"/>
      <c r="I27" s="19"/>
    </row>
    <row r="28" spans="1:11">
      <c r="A28" s="10"/>
      <c r="B28" s="19"/>
      <c r="C28" s="19"/>
      <c r="D28" s="19"/>
      <c r="E28" s="19"/>
      <c r="F28" s="19"/>
      <c r="G28" s="19"/>
      <c r="H28" s="19"/>
      <c r="I28" s="19"/>
    </row>
    <row r="29" spans="1:11">
      <c r="A29" s="10"/>
    </row>
    <row r="30" spans="1:11">
      <c r="A30" s="10"/>
    </row>
    <row r="31" spans="1:11">
      <c r="A31" s="10"/>
    </row>
    <row r="32" spans="1:11">
      <c r="A32" s="10"/>
    </row>
    <row r="33" spans="1:1">
      <c r="A33" s="10"/>
    </row>
    <row r="34" spans="1:1">
      <c r="A34" s="10"/>
    </row>
    <row r="35" spans="1:1">
      <c r="A35" s="10"/>
    </row>
    <row r="36" spans="1:1">
      <c r="A36" s="10"/>
    </row>
    <row r="37" spans="1:1">
      <c r="A37" s="10"/>
    </row>
    <row r="38" spans="1:1">
      <c r="A38" s="10"/>
    </row>
  </sheetData>
  <mergeCells count="11">
    <mergeCell ref="H2:I2"/>
    <mergeCell ref="B3:G3"/>
    <mergeCell ref="H3:I3"/>
    <mergeCell ref="A18:H18"/>
    <mergeCell ref="A3:A5"/>
    <mergeCell ref="B4:B5"/>
    <mergeCell ref="C4:C5"/>
    <mergeCell ref="E4:E5"/>
    <mergeCell ref="G4:G5"/>
    <mergeCell ref="H4:H5"/>
    <mergeCell ref="I4:I5"/>
  </mergeCells>
  <phoneticPr fontId="19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r:id="rId1"/>
  <headerFooter alignWithMargins="0"/>
  <colBreaks count="1" manualBreakCount="1">
    <brk id="9" max="47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38"/>
  <sheetViews>
    <sheetView showGridLines="0" view="pageBreakPreview" topLeftCell="A10" zoomScaleSheetLayoutView="100" workbookViewId="0">
      <selection activeCell="A18" sqref="A18:H18"/>
    </sheetView>
  </sheetViews>
  <sheetFormatPr defaultRowHeight="13.5"/>
  <cols>
    <col min="1" max="1" width="10.85546875" customWidth="1"/>
    <col min="4" max="4" width="5.85546875" bestFit="1" customWidth="1"/>
    <col min="6" max="6" width="5.85546875" bestFit="1" customWidth="1"/>
  </cols>
  <sheetData>
    <row r="1" spans="1:11" s="1" customFormat="1" ht="17.25">
      <c r="A1" s="2" t="s">
        <v>1</v>
      </c>
    </row>
    <row r="2" spans="1:11">
      <c r="H2" s="44" t="s">
        <v>3</v>
      </c>
      <c r="I2" s="44"/>
    </row>
    <row r="3" spans="1:11" ht="20.100000000000001" customHeight="1">
      <c r="A3" s="3" t="s">
        <v>5</v>
      </c>
      <c r="B3" s="11" t="s">
        <v>0</v>
      </c>
      <c r="C3" s="20"/>
      <c r="D3" s="20"/>
      <c r="E3" s="20"/>
      <c r="F3" s="20"/>
      <c r="G3" s="37"/>
      <c r="H3" s="45" t="s">
        <v>4</v>
      </c>
      <c r="I3" s="37"/>
    </row>
    <row r="4" spans="1:11" ht="20.100000000000001" customHeight="1">
      <c r="A4" s="4"/>
      <c r="B4" s="12" t="s">
        <v>7</v>
      </c>
      <c r="C4" s="21" t="s">
        <v>9</v>
      </c>
      <c r="D4" s="26" t="s">
        <v>2</v>
      </c>
      <c r="E4" s="32" t="s">
        <v>12</v>
      </c>
      <c r="F4" s="26" t="s">
        <v>2</v>
      </c>
      <c r="G4" s="38" t="s">
        <v>13</v>
      </c>
      <c r="H4" s="46" t="s">
        <v>7</v>
      </c>
      <c r="I4" s="51" t="s">
        <v>13</v>
      </c>
    </row>
    <row r="5" spans="1:11" ht="20.100000000000001" customHeight="1">
      <c r="A5" s="5"/>
      <c r="B5" s="13"/>
      <c r="C5" s="22"/>
      <c r="D5" s="27" t="s">
        <v>15</v>
      </c>
      <c r="E5" s="33"/>
      <c r="F5" s="27" t="s">
        <v>15</v>
      </c>
      <c r="G5" s="39"/>
      <c r="H5" s="47"/>
      <c r="I5" s="52"/>
    </row>
    <row r="6" spans="1:11" ht="20.100000000000001" customHeight="1">
      <c r="A6" s="6" t="s">
        <v>50</v>
      </c>
      <c r="B6" s="14">
        <f t="shared" ref="B6:B17" si="0">IF(C6="","",C6+E6)</f>
        <v>47852</v>
      </c>
      <c r="C6" s="23">
        <v>23258</v>
      </c>
      <c r="D6" s="28">
        <f t="shared" ref="D6:D17" si="1">IF(C6="","",ROUND(C6/B6*100,1))</f>
        <v>48.6</v>
      </c>
      <c r="E6" s="34">
        <v>24594</v>
      </c>
      <c r="F6" s="28">
        <f t="shared" ref="F6:F17" si="2">IF(E6="","",ROUND(E6/B6*100,1))</f>
        <v>51.4</v>
      </c>
      <c r="G6" s="40">
        <f>IF(B6="","",B6-47875)</f>
        <v>-23</v>
      </c>
      <c r="H6" s="48">
        <v>17313</v>
      </c>
      <c r="I6" s="40">
        <f>IF(H6="","",H6-17303)</f>
        <v>10</v>
      </c>
      <c r="K6" s="54" t="s">
        <v>22</v>
      </c>
    </row>
    <row r="7" spans="1:11" ht="20.100000000000001" customHeight="1">
      <c r="A7" s="7" t="s">
        <v>37</v>
      </c>
      <c r="B7" s="15">
        <f t="shared" si="0"/>
        <v>47841</v>
      </c>
      <c r="C7" s="24">
        <v>23251</v>
      </c>
      <c r="D7" s="29">
        <f t="shared" si="1"/>
        <v>48.6</v>
      </c>
      <c r="E7" s="35">
        <v>24590</v>
      </c>
      <c r="F7" s="29">
        <f t="shared" si="2"/>
        <v>51.4</v>
      </c>
      <c r="G7" s="41">
        <f t="shared" ref="G7:G17" si="3">IF(B7="","",B7-B6)</f>
        <v>-11</v>
      </c>
      <c r="H7" s="49">
        <v>17322</v>
      </c>
      <c r="I7" s="41">
        <f t="shared" ref="I7:I17" si="4">IF(H7="","",H7-H6)</f>
        <v>9</v>
      </c>
      <c r="K7" s="54">
        <v>5</v>
      </c>
    </row>
    <row r="8" spans="1:11" ht="20.100000000000001" customHeight="1">
      <c r="A8" s="7" t="s">
        <v>23</v>
      </c>
      <c r="B8" s="15">
        <f t="shared" si="0"/>
        <v>47790</v>
      </c>
      <c r="C8" s="24">
        <v>23206</v>
      </c>
      <c r="D8" s="29">
        <f t="shared" si="1"/>
        <v>48.6</v>
      </c>
      <c r="E8" s="35">
        <v>24584</v>
      </c>
      <c r="F8" s="29">
        <f t="shared" si="2"/>
        <v>51.4</v>
      </c>
      <c r="G8" s="41">
        <f t="shared" si="3"/>
        <v>-51</v>
      </c>
      <c r="H8" s="49">
        <v>17306</v>
      </c>
      <c r="I8" s="41">
        <f t="shared" si="4"/>
        <v>-16</v>
      </c>
      <c r="K8" s="54">
        <v>6</v>
      </c>
    </row>
    <row r="9" spans="1:11" ht="20.100000000000001" customHeight="1">
      <c r="A9" s="7" t="s">
        <v>24</v>
      </c>
      <c r="B9" s="16">
        <f t="shared" si="0"/>
        <v>47769</v>
      </c>
      <c r="C9" s="24">
        <v>23205</v>
      </c>
      <c r="D9" s="29">
        <f t="shared" si="1"/>
        <v>48.6</v>
      </c>
      <c r="E9" s="35">
        <v>24564</v>
      </c>
      <c r="F9" s="29">
        <f t="shared" si="2"/>
        <v>51.4</v>
      </c>
      <c r="G9" s="41">
        <f t="shared" si="3"/>
        <v>-21</v>
      </c>
      <c r="H9" s="49">
        <v>17322</v>
      </c>
      <c r="I9" s="41">
        <f t="shared" si="4"/>
        <v>16</v>
      </c>
      <c r="K9" s="54">
        <v>7</v>
      </c>
    </row>
    <row r="10" spans="1:11" ht="20.100000000000001" customHeight="1">
      <c r="A10" s="7" t="s">
        <v>26</v>
      </c>
      <c r="B10" s="15">
        <f t="shared" si="0"/>
        <v>47739</v>
      </c>
      <c r="C10" s="24">
        <v>23192</v>
      </c>
      <c r="D10" s="29">
        <f t="shared" si="1"/>
        <v>48.6</v>
      </c>
      <c r="E10" s="35">
        <v>24547</v>
      </c>
      <c r="F10" s="29">
        <f t="shared" si="2"/>
        <v>51.4</v>
      </c>
      <c r="G10" s="41">
        <f t="shared" si="3"/>
        <v>-30</v>
      </c>
      <c r="H10" s="49">
        <v>17320</v>
      </c>
      <c r="I10" s="41">
        <f t="shared" si="4"/>
        <v>-2</v>
      </c>
      <c r="K10" s="54">
        <v>8</v>
      </c>
    </row>
    <row r="11" spans="1:11" ht="20.100000000000001" customHeight="1">
      <c r="A11" s="7" t="s">
        <v>8</v>
      </c>
      <c r="B11" s="15">
        <f t="shared" si="0"/>
        <v>47688</v>
      </c>
      <c r="C11" s="24">
        <v>23155</v>
      </c>
      <c r="D11" s="29">
        <f t="shared" si="1"/>
        <v>48.6</v>
      </c>
      <c r="E11" s="35">
        <v>24533</v>
      </c>
      <c r="F11" s="29">
        <f t="shared" si="2"/>
        <v>51.4</v>
      </c>
      <c r="G11" s="41">
        <f t="shared" si="3"/>
        <v>-51</v>
      </c>
      <c r="H11" s="49">
        <v>17298</v>
      </c>
      <c r="I11" s="41">
        <f t="shared" si="4"/>
        <v>-22</v>
      </c>
      <c r="K11" s="54">
        <v>9</v>
      </c>
    </row>
    <row r="12" spans="1:11" ht="20.100000000000001" customHeight="1">
      <c r="A12" s="7" t="s">
        <v>27</v>
      </c>
      <c r="B12" s="15">
        <f t="shared" si="0"/>
        <v>47664</v>
      </c>
      <c r="C12" s="24">
        <v>23145</v>
      </c>
      <c r="D12" s="29">
        <f t="shared" si="1"/>
        <v>48.6</v>
      </c>
      <c r="E12" s="35">
        <v>24519</v>
      </c>
      <c r="F12" s="29">
        <f t="shared" si="2"/>
        <v>51.4</v>
      </c>
      <c r="G12" s="41">
        <f t="shared" si="3"/>
        <v>-24</v>
      </c>
      <c r="H12" s="49">
        <v>17299</v>
      </c>
      <c r="I12" s="41">
        <f t="shared" si="4"/>
        <v>1</v>
      </c>
      <c r="K12" s="54">
        <v>10</v>
      </c>
    </row>
    <row r="13" spans="1:11" ht="20.100000000000001" customHeight="1">
      <c r="A13" s="7" t="s">
        <v>29</v>
      </c>
      <c r="B13" s="15">
        <f t="shared" si="0"/>
        <v>47649</v>
      </c>
      <c r="C13" s="24">
        <v>23140</v>
      </c>
      <c r="D13" s="29">
        <f t="shared" si="1"/>
        <v>48.6</v>
      </c>
      <c r="E13" s="35">
        <v>24509</v>
      </c>
      <c r="F13" s="29">
        <f t="shared" si="2"/>
        <v>51.4</v>
      </c>
      <c r="G13" s="41">
        <f t="shared" si="3"/>
        <v>-15</v>
      </c>
      <c r="H13" s="49">
        <v>17313</v>
      </c>
      <c r="I13" s="41">
        <f t="shared" si="4"/>
        <v>14</v>
      </c>
      <c r="K13" s="54">
        <v>11</v>
      </c>
    </row>
    <row r="14" spans="1:11" ht="20.100000000000001" customHeight="1">
      <c r="A14" s="7" t="s">
        <v>30</v>
      </c>
      <c r="B14" s="15">
        <f t="shared" si="0"/>
        <v>47626</v>
      </c>
      <c r="C14" s="24">
        <v>23121</v>
      </c>
      <c r="D14" s="29">
        <f t="shared" si="1"/>
        <v>48.5</v>
      </c>
      <c r="E14" s="35">
        <v>24505</v>
      </c>
      <c r="F14" s="29">
        <f t="shared" si="2"/>
        <v>51.5</v>
      </c>
      <c r="G14" s="41">
        <f t="shared" si="3"/>
        <v>-23</v>
      </c>
      <c r="H14" s="49">
        <v>17308</v>
      </c>
      <c r="I14" s="41">
        <f t="shared" si="4"/>
        <v>-5</v>
      </c>
      <c r="K14" s="54">
        <v>12</v>
      </c>
    </row>
    <row r="15" spans="1:11" ht="20.100000000000001" customHeight="1">
      <c r="A15" s="7" t="s">
        <v>28</v>
      </c>
      <c r="B15" s="15">
        <f t="shared" si="0"/>
        <v>47599</v>
      </c>
      <c r="C15" s="24">
        <v>23109</v>
      </c>
      <c r="D15" s="29">
        <f t="shared" si="1"/>
        <v>48.5</v>
      </c>
      <c r="E15" s="35">
        <v>24490</v>
      </c>
      <c r="F15" s="29">
        <f t="shared" si="2"/>
        <v>51.5</v>
      </c>
      <c r="G15" s="41">
        <f t="shared" si="3"/>
        <v>-27</v>
      </c>
      <c r="H15" s="49">
        <v>17302</v>
      </c>
      <c r="I15" s="41">
        <f t="shared" si="4"/>
        <v>-6</v>
      </c>
      <c r="K15" s="54" t="s">
        <v>51</v>
      </c>
    </row>
    <row r="16" spans="1:11" ht="20.100000000000001" customHeight="1">
      <c r="A16" s="7" t="s">
        <v>33</v>
      </c>
      <c r="B16" s="15">
        <f t="shared" si="0"/>
        <v>47545</v>
      </c>
      <c r="C16" s="24">
        <v>23084</v>
      </c>
      <c r="D16" s="29">
        <f t="shared" si="1"/>
        <v>48.6</v>
      </c>
      <c r="E16" s="35">
        <v>24461</v>
      </c>
      <c r="F16" s="29">
        <f t="shared" si="2"/>
        <v>51.4</v>
      </c>
      <c r="G16" s="41">
        <f t="shared" si="3"/>
        <v>-54</v>
      </c>
      <c r="H16" s="49">
        <v>17291</v>
      </c>
      <c r="I16" s="41">
        <f t="shared" si="4"/>
        <v>-11</v>
      </c>
      <c r="K16" s="54">
        <v>2</v>
      </c>
    </row>
    <row r="17" spans="1:11" ht="20.100000000000001" customHeight="1">
      <c r="A17" s="8" t="s">
        <v>25</v>
      </c>
      <c r="B17" s="17">
        <f t="shared" si="0"/>
        <v>47447</v>
      </c>
      <c r="C17" s="25">
        <v>23043</v>
      </c>
      <c r="D17" s="30">
        <f t="shared" si="1"/>
        <v>48.6</v>
      </c>
      <c r="E17" s="36">
        <v>24404</v>
      </c>
      <c r="F17" s="30">
        <f t="shared" si="2"/>
        <v>51.4</v>
      </c>
      <c r="G17" s="42">
        <f t="shared" si="3"/>
        <v>-98</v>
      </c>
      <c r="H17" s="50">
        <v>17320</v>
      </c>
      <c r="I17" s="42">
        <f t="shared" si="4"/>
        <v>29</v>
      </c>
      <c r="K17" s="54">
        <v>3</v>
      </c>
    </row>
    <row r="18" spans="1:11">
      <c r="A18" s="9" t="s">
        <v>34</v>
      </c>
      <c r="B18" s="18"/>
      <c r="C18" s="18"/>
      <c r="D18" s="18"/>
      <c r="E18" s="18"/>
      <c r="F18" s="18"/>
      <c r="G18" s="18"/>
      <c r="H18" s="18"/>
      <c r="I18" s="53" t="s">
        <v>35</v>
      </c>
    </row>
    <row r="19" spans="1:11">
      <c r="A19" s="10"/>
      <c r="B19" s="19" t="str">
        <f>IF(C19="","",C19+E19)</f>
        <v/>
      </c>
      <c r="C19" s="19"/>
      <c r="D19" s="31" t="str">
        <f>IF(C19="","",ROUND(C19/B19*100,1))</f>
        <v/>
      </c>
      <c r="E19" s="19"/>
      <c r="F19" s="31" t="str">
        <f>IF(E19="","",ROUND(E19/B19*100,1))</f>
        <v/>
      </c>
      <c r="G19" s="43" t="str">
        <f>IF(B19="","",B19-B18)</f>
        <v/>
      </c>
      <c r="H19" s="19"/>
      <c r="I19" s="43" t="str">
        <f>IF(H19="","",H19-H18)</f>
        <v/>
      </c>
    </row>
    <row r="20" spans="1:11">
      <c r="A20" s="10"/>
      <c r="B20" s="19" t="str">
        <f>IF(C20="","",C20+E20)</f>
        <v/>
      </c>
      <c r="C20" s="19"/>
      <c r="D20" s="31" t="str">
        <f>IF(C20="","",ROUND(C20/B20*100,1))</f>
        <v/>
      </c>
      <c r="E20" s="19"/>
      <c r="F20" s="31" t="str">
        <f>IF(E20="","",ROUND(E20/B20*100,1))</f>
        <v/>
      </c>
      <c r="G20" s="43" t="str">
        <f>IF(B20="","",B20-B19)</f>
        <v/>
      </c>
      <c r="H20" s="19"/>
      <c r="I20" s="43" t="str">
        <f>IF(H20="","",H20-H19)</f>
        <v/>
      </c>
    </row>
    <row r="21" spans="1:11">
      <c r="A21" s="10"/>
      <c r="B21" s="19"/>
      <c r="C21" s="19"/>
      <c r="D21" s="19"/>
      <c r="E21" s="19"/>
      <c r="F21" s="19"/>
      <c r="G21" s="19"/>
      <c r="H21" s="19"/>
      <c r="I21" s="19"/>
    </row>
    <row r="22" spans="1:11">
      <c r="A22" s="10"/>
      <c r="B22" s="19"/>
      <c r="C22" s="19"/>
      <c r="D22" s="19"/>
      <c r="E22" s="19"/>
      <c r="F22" s="19"/>
      <c r="G22" s="19"/>
      <c r="H22" s="19"/>
      <c r="I22" s="19"/>
    </row>
    <row r="23" spans="1:11">
      <c r="A23" s="10"/>
      <c r="B23" s="19"/>
      <c r="C23" s="19"/>
      <c r="D23" s="19"/>
      <c r="E23" s="19"/>
      <c r="F23" s="19"/>
      <c r="G23" s="19"/>
      <c r="H23" s="19"/>
      <c r="I23" s="19"/>
    </row>
    <row r="24" spans="1:11">
      <c r="A24" s="10"/>
      <c r="B24" s="19"/>
      <c r="C24" s="19"/>
      <c r="D24" s="19"/>
      <c r="E24" s="19"/>
      <c r="F24" s="19"/>
      <c r="G24" s="19"/>
      <c r="H24" s="19"/>
      <c r="I24" s="19"/>
    </row>
    <row r="25" spans="1:11">
      <c r="A25" s="10"/>
      <c r="B25" s="19"/>
      <c r="C25" s="19"/>
      <c r="D25" s="19"/>
      <c r="E25" s="19"/>
      <c r="F25" s="19"/>
      <c r="G25" s="19"/>
      <c r="H25" s="19"/>
      <c r="I25" s="19"/>
    </row>
    <row r="26" spans="1:11">
      <c r="A26" s="10"/>
      <c r="B26" s="19"/>
      <c r="C26" s="19"/>
      <c r="D26" s="19"/>
      <c r="E26" s="19"/>
      <c r="F26" s="19"/>
      <c r="G26" s="19"/>
      <c r="H26" s="19"/>
      <c r="I26" s="19"/>
    </row>
    <row r="27" spans="1:11">
      <c r="A27" s="10"/>
      <c r="B27" s="19"/>
      <c r="C27" s="19"/>
      <c r="D27" s="19"/>
      <c r="E27" s="19"/>
      <c r="F27" s="19"/>
      <c r="G27" s="19"/>
      <c r="H27" s="19"/>
      <c r="I27" s="19"/>
    </row>
    <row r="28" spans="1:11">
      <c r="A28" s="10"/>
      <c r="B28" s="19"/>
      <c r="C28" s="19"/>
      <c r="D28" s="19"/>
      <c r="E28" s="19"/>
      <c r="F28" s="19"/>
      <c r="G28" s="19"/>
      <c r="H28" s="19"/>
      <c r="I28" s="19"/>
    </row>
    <row r="29" spans="1:11">
      <c r="A29" s="10"/>
    </row>
    <row r="30" spans="1:11">
      <c r="A30" s="10"/>
    </row>
    <row r="31" spans="1:11">
      <c r="A31" s="10"/>
    </row>
    <row r="32" spans="1:11">
      <c r="A32" s="10"/>
    </row>
    <row r="33" spans="1:1">
      <c r="A33" s="10"/>
    </row>
    <row r="34" spans="1:1">
      <c r="A34" s="10"/>
    </row>
    <row r="35" spans="1:1">
      <c r="A35" s="10"/>
    </row>
    <row r="36" spans="1:1">
      <c r="A36" s="10"/>
    </row>
    <row r="37" spans="1:1">
      <c r="A37" s="10"/>
    </row>
    <row r="38" spans="1:1">
      <c r="A38" s="10"/>
    </row>
  </sheetData>
  <mergeCells count="11">
    <mergeCell ref="H2:I2"/>
    <mergeCell ref="B3:G3"/>
    <mergeCell ref="H3:I3"/>
    <mergeCell ref="A18:H18"/>
    <mergeCell ref="A3:A5"/>
    <mergeCell ref="B4:B5"/>
    <mergeCell ref="C4:C5"/>
    <mergeCell ref="E4:E5"/>
    <mergeCell ref="G4:G5"/>
    <mergeCell ref="H4:H5"/>
    <mergeCell ref="I4:I5"/>
  </mergeCells>
  <phoneticPr fontId="19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38"/>
  <sheetViews>
    <sheetView showGridLines="0" view="pageBreakPreview" zoomScaleSheetLayoutView="100" workbookViewId="0">
      <selection activeCell="A18" sqref="A18:H18"/>
    </sheetView>
  </sheetViews>
  <sheetFormatPr defaultRowHeight="13.5"/>
  <cols>
    <col min="1" max="1" width="10.85546875" customWidth="1"/>
    <col min="4" max="4" width="5.85546875" bestFit="1" customWidth="1"/>
    <col min="6" max="6" width="5.85546875" bestFit="1" customWidth="1"/>
  </cols>
  <sheetData>
    <row r="1" spans="1:11" s="1" customFormat="1" ht="17.25">
      <c r="A1" s="2" t="s">
        <v>1</v>
      </c>
    </row>
    <row r="2" spans="1:11">
      <c r="H2" s="44" t="s">
        <v>3</v>
      </c>
      <c r="I2" s="44"/>
    </row>
    <row r="3" spans="1:11" ht="20.100000000000001" customHeight="1">
      <c r="A3" s="3" t="s">
        <v>5</v>
      </c>
      <c r="B3" s="11" t="s">
        <v>0</v>
      </c>
      <c r="C3" s="20"/>
      <c r="D3" s="20"/>
      <c r="E3" s="20"/>
      <c r="F3" s="20"/>
      <c r="G3" s="37"/>
      <c r="H3" s="45" t="s">
        <v>4</v>
      </c>
      <c r="I3" s="37"/>
    </row>
    <row r="4" spans="1:11" ht="20.100000000000001" customHeight="1">
      <c r="A4" s="4"/>
      <c r="B4" s="12" t="s">
        <v>7</v>
      </c>
      <c r="C4" s="21" t="s">
        <v>9</v>
      </c>
      <c r="D4" s="26" t="s">
        <v>2</v>
      </c>
      <c r="E4" s="32" t="s">
        <v>12</v>
      </c>
      <c r="F4" s="26" t="s">
        <v>2</v>
      </c>
      <c r="G4" s="38" t="s">
        <v>13</v>
      </c>
      <c r="H4" s="46" t="s">
        <v>7</v>
      </c>
      <c r="I4" s="51" t="s">
        <v>13</v>
      </c>
    </row>
    <row r="5" spans="1:11" ht="20.100000000000001" customHeight="1">
      <c r="A5" s="5"/>
      <c r="B5" s="13"/>
      <c r="C5" s="22"/>
      <c r="D5" s="27" t="s">
        <v>15</v>
      </c>
      <c r="E5" s="33"/>
      <c r="F5" s="27" t="s">
        <v>15</v>
      </c>
      <c r="G5" s="39"/>
      <c r="H5" s="47"/>
      <c r="I5" s="52"/>
    </row>
    <row r="6" spans="1:11" ht="20.100000000000001" customHeight="1">
      <c r="A6" s="6" t="s">
        <v>47</v>
      </c>
      <c r="B6" s="14">
        <f>IF(C6="","",C6+E6)</f>
        <v>48232</v>
      </c>
      <c r="C6" s="23">
        <v>23454</v>
      </c>
      <c r="D6" s="28">
        <f t="shared" ref="D6:D17" si="0">IF(C6="","",ROUND(C6/B6*100,1))</f>
        <v>48.6</v>
      </c>
      <c r="E6" s="34">
        <v>24778</v>
      </c>
      <c r="F6" s="28">
        <f t="shared" ref="F6:F17" si="1">IF(E6="","",ROUND(E6/B6*100,1))</f>
        <v>51.4</v>
      </c>
      <c r="G6" s="40">
        <f>IF(B6="","",B6-48244)</f>
        <v>-12</v>
      </c>
      <c r="H6" s="48">
        <v>17180</v>
      </c>
      <c r="I6" s="40">
        <f>IF(H6="","",H6-17135)</f>
        <v>45</v>
      </c>
      <c r="K6" s="54" t="s">
        <v>48</v>
      </c>
    </row>
    <row r="7" spans="1:11" ht="20.100000000000001" customHeight="1">
      <c r="A7" s="7" t="s">
        <v>37</v>
      </c>
      <c r="B7" s="15">
        <f>IF(C7="","",C7+E7)</f>
        <v>48207</v>
      </c>
      <c r="C7" s="24">
        <v>23433</v>
      </c>
      <c r="D7" s="29">
        <f t="shared" si="0"/>
        <v>48.6</v>
      </c>
      <c r="E7" s="35">
        <v>24774</v>
      </c>
      <c r="F7" s="29">
        <f t="shared" si="1"/>
        <v>51.4</v>
      </c>
      <c r="G7" s="41">
        <f t="shared" ref="G7:G17" si="2">IF(B7="","",B7-B6)</f>
        <v>-25</v>
      </c>
      <c r="H7" s="49">
        <v>17182</v>
      </c>
      <c r="I7" s="41">
        <f t="shared" ref="I7:I17" si="3">IF(H7="","",H7-H6)</f>
        <v>2</v>
      </c>
      <c r="K7" s="54">
        <v>5</v>
      </c>
    </row>
    <row r="8" spans="1:11" ht="20.100000000000001" customHeight="1">
      <c r="A8" s="7" t="s">
        <v>23</v>
      </c>
      <c r="B8" s="15">
        <v>48196</v>
      </c>
      <c r="C8" s="24">
        <v>23429</v>
      </c>
      <c r="D8" s="29">
        <f t="shared" si="0"/>
        <v>48.6</v>
      </c>
      <c r="E8" s="35">
        <v>24767</v>
      </c>
      <c r="F8" s="29">
        <f t="shared" si="1"/>
        <v>51.4</v>
      </c>
      <c r="G8" s="41">
        <f t="shared" si="2"/>
        <v>-11</v>
      </c>
      <c r="H8" s="49">
        <v>17191</v>
      </c>
      <c r="I8" s="41">
        <f t="shared" si="3"/>
        <v>9</v>
      </c>
      <c r="K8" s="54">
        <v>6</v>
      </c>
    </row>
    <row r="9" spans="1:11" ht="20.100000000000001" customHeight="1">
      <c r="A9" s="7" t="s">
        <v>24</v>
      </c>
      <c r="B9" s="16">
        <f t="shared" ref="B9:B17" si="4">IF(C9="","",C9+E9)</f>
        <v>48188</v>
      </c>
      <c r="C9" s="24">
        <v>23446</v>
      </c>
      <c r="D9" s="29">
        <f t="shared" si="0"/>
        <v>48.7</v>
      </c>
      <c r="E9" s="35">
        <v>24742</v>
      </c>
      <c r="F9" s="29">
        <f t="shared" si="1"/>
        <v>51.3</v>
      </c>
      <c r="G9" s="41">
        <f t="shared" si="2"/>
        <v>-8</v>
      </c>
      <c r="H9" s="49">
        <v>17212</v>
      </c>
      <c r="I9" s="41">
        <f t="shared" si="3"/>
        <v>21</v>
      </c>
      <c r="K9" s="54">
        <v>7</v>
      </c>
    </row>
    <row r="10" spans="1:11" ht="20.100000000000001" customHeight="1">
      <c r="A10" s="7" t="s">
        <v>26</v>
      </c>
      <c r="B10" s="15">
        <f t="shared" si="4"/>
        <v>48149</v>
      </c>
      <c r="C10" s="24">
        <v>23419</v>
      </c>
      <c r="D10" s="29">
        <f t="shared" si="0"/>
        <v>48.6</v>
      </c>
      <c r="E10" s="35">
        <v>24730</v>
      </c>
      <c r="F10" s="29">
        <f t="shared" si="1"/>
        <v>51.4</v>
      </c>
      <c r="G10" s="41">
        <f t="shared" si="2"/>
        <v>-39</v>
      </c>
      <c r="H10" s="49">
        <v>17227</v>
      </c>
      <c r="I10" s="41">
        <f t="shared" si="3"/>
        <v>15</v>
      </c>
      <c r="K10" s="54">
        <v>8</v>
      </c>
    </row>
    <row r="11" spans="1:11" ht="20.100000000000001" customHeight="1">
      <c r="A11" s="7" t="s">
        <v>8</v>
      </c>
      <c r="B11" s="15">
        <f t="shared" si="4"/>
        <v>48119</v>
      </c>
      <c r="C11" s="24">
        <v>23412</v>
      </c>
      <c r="D11" s="29">
        <f t="shared" si="0"/>
        <v>48.7</v>
      </c>
      <c r="E11" s="35">
        <v>24707</v>
      </c>
      <c r="F11" s="29">
        <f t="shared" si="1"/>
        <v>51.3</v>
      </c>
      <c r="G11" s="41">
        <f t="shared" si="2"/>
        <v>-30</v>
      </c>
      <c r="H11" s="49">
        <v>17228</v>
      </c>
      <c r="I11" s="41">
        <f t="shared" si="3"/>
        <v>1</v>
      </c>
      <c r="K11" s="54">
        <v>9</v>
      </c>
    </row>
    <row r="12" spans="1:11" ht="20.100000000000001" customHeight="1">
      <c r="A12" s="7" t="s">
        <v>27</v>
      </c>
      <c r="B12" s="15">
        <f t="shared" si="4"/>
        <v>48122</v>
      </c>
      <c r="C12" s="24">
        <v>23404</v>
      </c>
      <c r="D12" s="29">
        <f t="shared" si="0"/>
        <v>48.6</v>
      </c>
      <c r="E12" s="35">
        <v>24718</v>
      </c>
      <c r="F12" s="29">
        <f t="shared" si="1"/>
        <v>51.4</v>
      </c>
      <c r="G12" s="41">
        <f t="shared" si="2"/>
        <v>3</v>
      </c>
      <c r="H12" s="49">
        <v>17269</v>
      </c>
      <c r="I12" s="41">
        <f t="shared" si="3"/>
        <v>41</v>
      </c>
      <c r="K12" s="54">
        <v>10</v>
      </c>
    </row>
    <row r="13" spans="1:11" ht="20.100000000000001" customHeight="1">
      <c r="A13" s="7" t="s">
        <v>29</v>
      </c>
      <c r="B13" s="15">
        <f t="shared" si="4"/>
        <v>48079</v>
      </c>
      <c r="C13" s="24">
        <v>23372</v>
      </c>
      <c r="D13" s="29">
        <f t="shared" si="0"/>
        <v>48.6</v>
      </c>
      <c r="E13" s="35">
        <v>24707</v>
      </c>
      <c r="F13" s="29">
        <f t="shared" si="1"/>
        <v>51.4</v>
      </c>
      <c r="G13" s="41">
        <f t="shared" si="2"/>
        <v>-43</v>
      </c>
      <c r="H13" s="49">
        <v>17259</v>
      </c>
      <c r="I13" s="41">
        <f t="shared" si="3"/>
        <v>-10</v>
      </c>
      <c r="K13" s="54">
        <v>11</v>
      </c>
    </row>
    <row r="14" spans="1:11" ht="20.100000000000001" customHeight="1">
      <c r="A14" s="7" t="s">
        <v>30</v>
      </c>
      <c r="B14" s="15">
        <f t="shared" si="4"/>
        <v>48088</v>
      </c>
      <c r="C14" s="24">
        <v>23380</v>
      </c>
      <c r="D14" s="29">
        <f t="shared" si="0"/>
        <v>48.6</v>
      </c>
      <c r="E14" s="35">
        <v>24708</v>
      </c>
      <c r="F14" s="29">
        <f t="shared" si="1"/>
        <v>51.4</v>
      </c>
      <c r="G14" s="41">
        <f t="shared" si="2"/>
        <v>9</v>
      </c>
      <c r="H14" s="49">
        <v>17301</v>
      </c>
      <c r="I14" s="41">
        <f t="shared" si="3"/>
        <v>42</v>
      </c>
      <c r="K14" s="54">
        <v>12</v>
      </c>
    </row>
    <row r="15" spans="1:11" ht="20.100000000000001" customHeight="1">
      <c r="A15" s="7" t="s">
        <v>11</v>
      </c>
      <c r="B15" s="15">
        <f t="shared" si="4"/>
        <v>47986</v>
      </c>
      <c r="C15" s="24">
        <v>23327</v>
      </c>
      <c r="D15" s="29">
        <f t="shared" si="0"/>
        <v>48.6</v>
      </c>
      <c r="E15" s="35">
        <v>24659</v>
      </c>
      <c r="F15" s="29">
        <f t="shared" si="1"/>
        <v>51.4</v>
      </c>
      <c r="G15" s="41">
        <f t="shared" si="2"/>
        <v>-102</v>
      </c>
      <c r="H15" s="49">
        <v>17256</v>
      </c>
      <c r="I15" s="41">
        <f t="shared" si="3"/>
        <v>-45</v>
      </c>
      <c r="K15" s="54" t="s">
        <v>49</v>
      </c>
    </row>
    <row r="16" spans="1:11" ht="20.100000000000001" customHeight="1">
      <c r="A16" s="7" t="s">
        <v>33</v>
      </c>
      <c r="B16" s="15">
        <f t="shared" si="4"/>
        <v>47958</v>
      </c>
      <c r="C16" s="24">
        <v>23310</v>
      </c>
      <c r="D16" s="29">
        <f t="shared" si="0"/>
        <v>48.6</v>
      </c>
      <c r="E16" s="35">
        <v>24648</v>
      </c>
      <c r="F16" s="29">
        <f t="shared" si="1"/>
        <v>51.4</v>
      </c>
      <c r="G16" s="41">
        <f t="shared" si="2"/>
        <v>-28</v>
      </c>
      <c r="H16" s="49">
        <v>17265</v>
      </c>
      <c r="I16" s="41">
        <f t="shared" si="3"/>
        <v>9</v>
      </c>
      <c r="K16" s="54">
        <v>2</v>
      </c>
    </row>
    <row r="17" spans="1:11" ht="20.100000000000001" customHeight="1">
      <c r="A17" s="8" t="s">
        <v>25</v>
      </c>
      <c r="B17" s="17">
        <f t="shared" si="4"/>
        <v>47875</v>
      </c>
      <c r="C17" s="25">
        <v>23273</v>
      </c>
      <c r="D17" s="30">
        <f t="shared" si="0"/>
        <v>48.6</v>
      </c>
      <c r="E17" s="36">
        <v>24602</v>
      </c>
      <c r="F17" s="30">
        <f t="shared" si="1"/>
        <v>51.4</v>
      </c>
      <c r="G17" s="42">
        <f t="shared" si="2"/>
        <v>-83</v>
      </c>
      <c r="H17" s="50">
        <v>17303</v>
      </c>
      <c r="I17" s="42">
        <f t="shared" si="3"/>
        <v>38</v>
      </c>
      <c r="K17" s="54">
        <v>3</v>
      </c>
    </row>
    <row r="18" spans="1:11">
      <c r="A18" s="9" t="s">
        <v>34</v>
      </c>
      <c r="B18" s="18"/>
      <c r="C18" s="18"/>
      <c r="D18" s="18"/>
      <c r="E18" s="18"/>
      <c r="F18" s="18"/>
      <c r="G18" s="18"/>
      <c r="H18" s="18"/>
      <c r="I18" s="53" t="s">
        <v>35</v>
      </c>
    </row>
    <row r="19" spans="1:11">
      <c r="A19" s="10"/>
      <c r="B19" s="19" t="str">
        <f>IF(C19="","",C19+E19)</f>
        <v/>
      </c>
      <c r="C19" s="19"/>
      <c r="D19" s="31" t="str">
        <f>IF(C19="","",ROUND(C19/B19*100,1))</f>
        <v/>
      </c>
      <c r="E19" s="19"/>
      <c r="F19" s="31" t="str">
        <f>IF(E19="","",ROUND(E19/B19*100,1))</f>
        <v/>
      </c>
      <c r="G19" s="43" t="str">
        <f>IF(B19="","",B19-B18)</f>
        <v/>
      </c>
      <c r="H19" s="19"/>
      <c r="I19" s="43" t="str">
        <f>IF(H19="","",H19-H18)</f>
        <v/>
      </c>
    </row>
    <row r="20" spans="1:11">
      <c r="A20" s="10"/>
      <c r="B20" s="19" t="str">
        <f>IF(C20="","",C20+E20)</f>
        <v/>
      </c>
      <c r="C20" s="19"/>
      <c r="D20" s="31" t="str">
        <f>IF(C20="","",ROUND(C20/B20*100,1))</f>
        <v/>
      </c>
      <c r="E20" s="19"/>
      <c r="F20" s="31" t="str">
        <f>IF(E20="","",ROUND(E20/B20*100,1))</f>
        <v/>
      </c>
      <c r="G20" s="43" t="str">
        <f>IF(B20="","",B20-B19)</f>
        <v/>
      </c>
      <c r="H20" s="19"/>
      <c r="I20" s="43" t="str">
        <f>IF(H20="","",H20-H19)</f>
        <v/>
      </c>
    </row>
    <row r="21" spans="1:11">
      <c r="A21" s="10"/>
      <c r="B21" s="19"/>
      <c r="C21" s="19"/>
      <c r="D21" s="19"/>
      <c r="E21" s="19"/>
      <c r="F21" s="19"/>
      <c r="G21" s="19"/>
      <c r="H21" s="19"/>
      <c r="I21" s="19"/>
    </row>
    <row r="22" spans="1:11">
      <c r="A22" s="10"/>
      <c r="B22" s="19"/>
      <c r="C22" s="19"/>
      <c r="D22" s="19"/>
      <c r="E22" s="19"/>
      <c r="F22" s="19"/>
      <c r="G22" s="19"/>
      <c r="H22" s="19"/>
      <c r="I22" s="19"/>
    </row>
    <row r="23" spans="1:11">
      <c r="A23" s="10"/>
      <c r="B23" s="19"/>
      <c r="C23" s="19"/>
      <c r="D23" s="19"/>
      <c r="E23" s="19"/>
      <c r="F23" s="19"/>
      <c r="G23" s="19"/>
      <c r="H23" s="19"/>
      <c r="I23" s="19"/>
    </row>
    <row r="24" spans="1:11">
      <c r="A24" s="10"/>
      <c r="B24" s="19"/>
      <c r="C24" s="19"/>
      <c r="D24" s="19"/>
      <c r="E24" s="19"/>
      <c r="F24" s="19"/>
      <c r="G24" s="19"/>
      <c r="H24" s="19"/>
      <c r="I24" s="19"/>
    </row>
    <row r="25" spans="1:11">
      <c r="A25" s="10"/>
      <c r="B25" s="19"/>
      <c r="C25" s="19"/>
      <c r="D25" s="19"/>
      <c r="E25" s="19"/>
      <c r="F25" s="19"/>
      <c r="G25" s="19"/>
      <c r="H25" s="19"/>
      <c r="I25" s="19"/>
    </row>
    <row r="26" spans="1:11">
      <c r="A26" s="10"/>
      <c r="B26" s="19"/>
      <c r="C26" s="19"/>
      <c r="D26" s="19"/>
      <c r="E26" s="19"/>
      <c r="F26" s="19"/>
      <c r="G26" s="19"/>
      <c r="H26" s="19"/>
      <c r="I26" s="19"/>
    </row>
    <row r="27" spans="1:11">
      <c r="A27" s="10"/>
      <c r="B27" s="19"/>
      <c r="C27" s="19"/>
      <c r="D27" s="19"/>
      <c r="E27" s="19"/>
      <c r="F27" s="19"/>
      <c r="G27" s="19"/>
      <c r="H27" s="19"/>
      <c r="I27" s="19"/>
    </row>
    <row r="28" spans="1:11">
      <c r="A28" s="10"/>
      <c r="B28" s="19"/>
      <c r="C28" s="19"/>
      <c r="D28" s="19"/>
      <c r="E28" s="19"/>
      <c r="F28" s="19"/>
      <c r="G28" s="19"/>
      <c r="H28" s="19"/>
      <c r="I28" s="19"/>
    </row>
    <row r="29" spans="1:11">
      <c r="A29" s="10"/>
    </row>
    <row r="30" spans="1:11">
      <c r="A30" s="10"/>
    </row>
    <row r="31" spans="1:11">
      <c r="A31" s="10"/>
    </row>
    <row r="32" spans="1:11">
      <c r="A32" s="10"/>
    </row>
    <row r="33" spans="1:1">
      <c r="A33" s="10"/>
    </row>
    <row r="34" spans="1:1">
      <c r="A34" s="10"/>
    </row>
    <row r="35" spans="1:1">
      <c r="A35" s="10"/>
    </row>
    <row r="36" spans="1:1">
      <c r="A36" s="10"/>
    </row>
    <row r="37" spans="1:1">
      <c r="A37" s="10"/>
    </row>
    <row r="38" spans="1:1">
      <c r="A38" s="10"/>
    </row>
  </sheetData>
  <mergeCells count="11">
    <mergeCell ref="H2:I2"/>
    <mergeCell ref="B3:G3"/>
    <mergeCell ref="H3:I3"/>
    <mergeCell ref="A18:H18"/>
    <mergeCell ref="A3:A5"/>
    <mergeCell ref="B4:B5"/>
    <mergeCell ref="C4:C5"/>
    <mergeCell ref="E4:E5"/>
    <mergeCell ref="G4:G5"/>
    <mergeCell ref="H4:H5"/>
    <mergeCell ref="I4:I5"/>
  </mergeCells>
  <phoneticPr fontId="19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38"/>
  <sheetViews>
    <sheetView showGridLines="0" view="pageBreakPreview" zoomScaleSheetLayoutView="100" workbookViewId="0">
      <selection activeCell="B13" sqref="B13"/>
    </sheetView>
  </sheetViews>
  <sheetFormatPr defaultRowHeight="13.5"/>
  <cols>
    <col min="1" max="1" width="10.85546875" customWidth="1"/>
    <col min="4" max="4" width="5.85546875" bestFit="1" customWidth="1"/>
    <col min="6" max="6" width="5.85546875" bestFit="1" customWidth="1"/>
  </cols>
  <sheetData>
    <row r="1" spans="1:11" s="1" customFormat="1" ht="17.25">
      <c r="A1" s="2" t="s">
        <v>1</v>
      </c>
    </row>
    <row r="2" spans="1:11">
      <c r="H2" s="44" t="s">
        <v>3</v>
      </c>
      <c r="I2" s="44"/>
    </row>
    <row r="3" spans="1:11" ht="20.100000000000001" customHeight="1">
      <c r="A3" s="3" t="s">
        <v>5</v>
      </c>
      <c r="B3" s="11" t="s">
        <v>0</v>
      </c>
      <c r="C3" s="20"/>
      <c r="D3" s="20"/>
      <c r="E3" s="20"/>
      <c r="F3" s="20"/>
      <c r="G3" s="37"/>
      <c r="H3" s="45" t="s">
        <v>4</v>
      </c>
      <c r="I3" s="37"/>
    </row>
    <row r="4" spans="1:11" ht="20.100000000000001" customHeight="1">
      <c r="A4" s="4"/>
      <c r="B4" s="12" t="s">
        <v>7</v>
      </c>
      <c r="C4" s="21" t="s">
        <v>9</v>
      </c>
      <c r="D4" s="26" t="s">
        <v>2</v>
      </c>
      <c r="E4" s="32" t="s">
        <v>12</v>
      </c>
      <c r="F4" s="26" t="s">
        <v>2</v>
      </c>
      <c r="G4" s="38" t="s">
        <v>13</v>
      </c>
      <c r="H4" s="46" t="s">
        <v>7</v>
      </c>
      <c r="I4" s="51" t="s">
        <v>13</v>
      </c>
    </row>
    <row r="5" spans="1:11" ht="20.100000000000001" customHeight="1">
      <c r="A5" s="5"/>
      <c r="B5" s="13"/>
      <c r="C5" s="22"/>
      <c r="D5" s="27" t="s">
        <v>15</v>
      </c>
      <c r="E5" s="33"/>
      <c r="F5" s="27" t="s">
        <v>15</v>
      </c>
      <c r="G5" s="39"/>
      <c r="H5" s="47"/>
      <c r="I5" s="52"/>
    </row>
    <row r="6" spans="1:11" ht="20.100000000000001" customHeight="1">
      <c r="A6" s="6" t="s">
        <v>16</v>
      </c>
      <c r="B6" s="14">
        <f t="shared" ref="B6:B17" si="0">IF(C6="","",C6+E6)</f>
        <v>48508</v>
      </c>
      <c r="C6" s="23">
        <v>23631</v>
      </c>
      <c r="D6" s="28">
        <f t="shared" ref="D6:D17" si="1">IF(C6="","",ROUND(C6/B6*100,1))</f>
        <v>48.7</v>
      </c>
      <c r="E6" s="34">
        <v>24877</v>
      </c>
      <c r="F6" s="28">
        <f t="shared" ref="F6:F17" si="2">IF(E6="","",ROUND(E6/B6*100,1))</f>
        <v>51.3</v>
      </c>
      <c r="G6" s="40">
        <f>IF(B6="","",B6-48509)</f>
        <v>-1</v>
      </c>
      <c r="H6" s="48">
        <v>17001</v>
      </c>
      <c r="I6" s="40">
        <f>IF(H6="","",H6-16970)</f>
        <v>31</v>
      </c>
      <c r="K6" s="54" t="s">
        <v>18</v>
      </c>
    </row>
    <row r="7" spans="1:11" ht="20.100000000000001" customHeight="1">
      <c r="A7" s="7" t="s">
        <v>17</v>
      </c>
      <c r="B7" s="15">
        <f t="shared" si="0"/>
        <v>48510</v>
      </c>
      <c r="C7" s="24">
        <v>23623</v>
      </c>
      <c r="D7" s="29">
        <f t="shared" si="1"/>
        <v>48.7</v>
      </c>
      <c r="E7" s="35">
        <v>24887</v>
      </c>
      <c r="F7" s="29">
        <f t="shared" si="2"/>
        <v>51.3</v>
      </c>
      <c r="G7" s="41">
        <f t="shared" ref="G7:G17" si="3">IF(B7="","",B7-B6)</f>
        <v>2</v>
      </c>
      <c r="H7" s="49">
        <v>17018</v>
      </c>
      <c r="I7" s="41">
        <f t="shared" ref="I7:I17" si="4">IF(H7="","",H7-H6)</f>
        <v>17</v>
      </c>
      <c r="K7" s="54" t="s">
        <v>21</v>
      </c>
    </row>
    <row r="8" spans="1:11" ht="20.100000000000001" customHeight="1">
      <c r="A8" s="7" t="s">
        <v>23</v>
      </c>
      <c r="B8" s="15">
        <f t="shared" si="0"/>
        <v>48512</v>
      </c>
      <c r="C8" s="24">
        <v>23627</v>
      </c>
      <c r="D8" s="29">
        <f t="shared" si="1"/>
        <v>48.7</v>
      </c>
      <c r="E8" s="35">
        <v>24885</v>
      </c>
      <c r="F8" s="29">
        <f t="shared" si="2"/>
        <v>51.3</v>
      </c>
      <c r="G8" s="41">
        <f t="shared" si="3"/>
        <v>2</v>
      </c>
      <c r="H8" s="49">
        <v>17044</v>
      </c>
      <c r="I8" s="41">
        <f t="shared" si="4"/>
        <v>26</v>
      </c>
      <c r="K8" s="54">
        <v>6</v>
      </c>
    </row>
    <row r="9" spans="1:11" ht="20.100000000000001" customHeight="1">
      <c r="A9" s="7" t="s">
        <v>24</v>
      </c>
      <c r="B9" s="16">
        <f t="shared" si="0"/>
        <v>48481</v>
      </c>
      <c r="C9" s="24">
        <v>23596</v>
      </c>
      <c r="D9" s="29">
        <f t="shared" si="1"/>
        <v>48.7</v>
      </c>
      <c r="E9" s="35">
        <v>24885</v>
      </c>
      <c r="F9" s="29">
        <f t="shared" si="2"/>
        <v>51.3</v>
      </c>
      <c r="G9" s="41">
        <f t="shared" si="3"/>
        <v>-31</v>
      </c>
      <c r="H9" s="49">
        <v>17046</v>
      </c>
      <c r="I9" s="41">
        <f t="shared" si="4"/>
        <v>2</v>
      </c>
      <c r="K9" s="54">
        <v>7</v>
      </c>
    </row>
    <row r="10" spans="1:11" ht="20.100000000000001" customHeight="1">
      <c r="A10" s="7" t="s">
        <v>26</v>
      </c>
      <c r="B10" s="15">
        <f t="shared" si="0"/>
        <v>48432</v>
      </c>
      <c r="C10" s="24">
        <v>23577</v>
      </c>
      <c r="D10" s="29">
        <f t="shared" si="1"/>
        <v>48.7</v>
      </c>
      <c r="E10" s="35">
        <v>24855</v>
      </c>
      <c r="F10" s="29">
        <f t="shared" si="2"/>
        <v>51.3</v>
      </c>
      <c r="G10" s="41">
        <f t="shared" si="3"/>
        <v>-49</v>
      </c>
      <c r="H10" s="49">
        <v>17047</v>
      </c>
      <c r="I10" s="41">
        <f t="shared" si="4"/>
        <v>1</v>
      </c>
      <c r="K10" s="54">
        <v>8</v>
      </c>
    </row>
    <row r="11" spans="1:11" ht="20.100000000000001" customHeight="1">
      <c r="A11" s="7" t="s">
        <v>8</v>
      </c>
      <c r="B11" s="15">
        <f t="shared" si="0"/>
        <v>48436</v>
      </c>
      <c r="C11" s="24">
        <v>23568</v>
      </c>
      <c r="D11" s="29">
        <f t="shared" si="1"/>
        <v>48.7</v>
      </c>
      <c r="E11" s="35">
        <v>24868</v>
      </c>
      <c r="F11" s="29">
        <f t="shared" si="2"/>
        <v>51.3</v>
      </c>
      <c r="G11" s="41">
        <f t="shared" si="3"/>
        <v>4</v>
      </c>
      <c r="H11" s="49">
        <v>17093</v>
      </c>
      <c r="I11" s="41">
        <f t="shared" si="4"/>
        <v>46</v>
      </c>
      <c r="K11" s="54">
        <v>9</v>
      </c>
    </row>
    <row r="12" spans="1:11" ht="20.100000000000001" customHeight="1">
      <c r="A12" s="7" t="s">
        <v>27</v>
      </c>
      <c r="B12" s="15">
        <f t="shared" si="0"/>
        <v>48399</v>
      </c>
      <c r="C12" s="24">
        <v>23549</v>
      </c>
      <c r="D12" s="29">
        <f t="shared" si="1"/>
        <v>48.7</v>
      </c>
      <c r="E12" s="35">
        <v>24850</v>
      </c>
      <c r="F12" s="29">
        <f t="shared" si="2"/>
        <v>51.3</v>
      </c>
      <c r="G12" s="41">
        <f t="shared" si="3"/>
        <v>-37</v>
      </c>
      <c r="H12" s="49">
        <v>17082</v>
      </c>
      <c r="I12" s="41">
        <f t="shared" si="4"/>
        <v>-11</v>
      </c>
      <c r="K12" s="54">
        <v>10</v>
      </c>
    </row>
    <row r="13" spans="1:11" ht="20.100000000000001" customHeight="1">
      <c r="A13" s="7" t="s">
        <v>29</v>
      </c>
      <c r="B13" s="15">
        <f t="shared" si="0"/>
        <v>48376</v>
      </c>
      <c r="C13" s="24">
        <v>23535</v>
      </c>
      <c r="D13" s="29">
        <f t="shared" si="1"/>
        <v>48.7</v>
      </c>
      <c r="E13" s="35">
        <v>24841</v>
      </c>
      <c r="F13" s="29">
        <f t="shared" si="2"/>
        <v>51.3</v>
      </c>
      <c r="G13" s="41">
        <f t="shared" si="3"/>
        <v>-23</v>
      </c>
      <c r="H13" s="49">
        <v>17102</v>
      </c>
      <c r="I13" s="41">
        <f t="shared" si="4"/>
        <v>20</v>
      </c>
      <c r="K13" s="54">
        <v>11</v>
      </c>
    </row>
    <row r="14" spans="1:11" ht="20.100000000000001" customHeight="1">
      <c r="A14" s="7" t="s">
        <v>30</v>
      </c>
      <c r="B14" s="15">
        <f t="shared" si="0"/>
        <v>48354</v>
      </c>
      <c r="C14" s="24">
        <v>23530</v>
      </c>
      <c r="D14" s="29">
        <f t="shared" si="1"/>
        <v>48.7</v>
      </c>
      <c r="E14" s="35">
        <v>24824</v>
      </c>
      <c r="F14" s="29">
        <f t="shared" si="2"/>
        <v>51.3</v>
      </c>
      <c r="G14" s="41">
        <f t="shared" si="3"/>
        <v>-22</v>
      </c>
      <c r="H14" s="49">
        <v>17089</v>
      </c>
      <c r="I14" s="41">
        <f t="shared" si="4"/>
        <v>-13</v>
      </c>
      <c r="K14" s="54">
        <v>12</v>
      </c>
    </row>
    <row r="15" spans="1:11" ht="20.100000000000001" customHeight="1">
      <c r="A15" s="7" t="s">
        <v>31</v>
      </c>
      <c r="B15" s="15">
        <f t="shared" si="0"/>
        <v>48309</v>
      </c>
      <c r="C15" s="24">
        <v>23499</v>
      </c>
      <c r="D15" s="29">
        <f t="shared" si="1"/>
        <v>48.6</v>
      </c>
      <c r="E15" s="35">
        <v>24810</v>
      </c>
      <c r="F15" s="29">
        <f t="shared" si="2"/>
        <v>51.4</v>
      </c>
      <c r="G15" s="41">
        <f t="shared" si="3"/>
        <v>-45</v>
      </c>
      <c r="H15" s="49">
        <v>17088</v>
      </c>
      <c r="I15" s="41">
        <f t="shared" si="4"/>
        <v>-1</v>
      </c>
      <c r="K15" s="54" t="s">
        <v>6</v>
      </c>
    </row>
    <row r="16" spans="1:11" ht="20.100000000000001" customHeight="1">
      <c r="A16" s="7" t="s">
        <v>33</v>
      </c>
      <c r="B16" s="15">
        <f t="shared" si="0"/>
        <v>48265</v>
      </c>
      <c r="C16" s="24">
        <v>23477</v>
      </c>
      <c r="D16" s="29">
        <f t="shared" si="1"/>
        <v>48.6</v>
      </c>
      <c r="E16" s="35">
        <v>24788</v>
      </c>
      <c r="F16" s="29">
        <f t="shared" si="2"/>
        <v>51.4</v>
      </c>
      <c r="G16" s="41">
        <f t="shared" si="3"/>
        <v>-44</v>
      </c>
      <c r="H16" s="49">
        <v>17071</v>
      </c>
      <c r="I16" s="41">
        <f t="shared" si="4"/>
        <v>-17</v>
      </c>
      <c r="K16" s="54">
        <v>2</v>
      </c>
    </row>
    <row r="17" spans="1:11" ht="20.100000000000001" customHeight="1">
      <c r="A17" s="8" t="s">
        <v>25</v>
      </c>
      <c r="B17" s="17">
        <f t="shared" si="0"/>
        <v>48244</v>
      </c>
      <c r="C17" s="25">
        <v>23450</v>
      </c>
      <c r="D17" s="30">
        <f t="shared" si="1"/>
        <v>48.6</v>
      </c>
      <c r="E17" s="36">
        <v>24794</v>
      </c>
      <c r="F17" s="30">
        <f t="shared" si="2"/>
        <v>51.4</v>
      </c>
      <c r="G17" s="42">
        <f t="shared" si="3"/>
        <v>-21</v>
      </c>
      <c r="H17" s="50">
        <v>17135</v>
      </c>
      <c r="I17" s="42">
        <f t="shared" si="4"/>
        <v>64</v>
      </c>
      <c r="K17" s="54">
        <v>3</v>
      </c>
    </row>
    <row r="18" spans="1:11">
      <c r="A18" s="9" t="s">
        <v>34</v>
      </c>
      <c r="B18" s="18"/>
      <c r="C18" s="18"/>
      <c r="D18" s="18"/>
      <c r="E18" s="18"/>
      <c r="F18" s="18"/>
      <c r="G18" s="18"/>
      <c r="H18" s="18"/>
      <c r="I18" s="53" t="s">
        <v>35</v>
      </c>
    </row>
    <row r="19" spans="1:11">
      <c r="A19" s="10"/>
      <c r="B19" s="19" t="str">
        <f>IF(C19="","",C19+E19)</f>
        <v/>
      </c>
      <c r="C19" s="19"/>
      <c r="D19" s="31" t="str">
        <f>IF(C19="","",ROUND(C19/B19*100,1))</f>
        <v/>
      </c>
      <c r="E19" s="19"/>
      <c r="F19" s="31" t="str">
        <f>IF(E19="","",ROUND(E19/B19*100,1))</f>
        <v/>
      </c>
      <c r="G19" s="43" t="str">
        <f>IF(B19="","",B19-B18)</f>
        <v/>
      </c>
      <c r="H19" s="19"/>
      <c r="I19" s="43" t="str">
        <f>IF(H19="","",H19-H18)</f>
        <v/>
      </c>
    </row>
    <row r="20" spans="1:11">
      <c r="A20" s="10"/>
      <c r="B20" s="19" t="str">
        <f>IF(C20="","",C20+E20)</f>
        <v/>
      </c>
      <c r="C20" s="19"/>
      <c r="D20" s="31" t="str">
        <f>IF(C20="","",ROUND(C20/B20*100,1))</f>
        <v/>
      </c>
      <c r="E20" s="19"/>
      <c r="F20" s="31" t="str">
        <f>IF(E20="","",ROUND(E20/B20*100,1))</f>
        <v/>
      </c>
      <c r="G20" s="43" t="str">
        <f>IF(B20="","",B20-B19)</f>
        <v/>
      </c>
      <c r="H20" s="19"/>
      <c r="I20" s="43" t="str">
        <f>IF(H20="","",H20-H19)</f>
        <v/>
      </c>
    </row>
    <row r="21" spans="1:11">
      <c r="A21" s="10"/>
      <c r="B21" s="19"/>
      <c r="C21" s="19"/>
      <c r="D21" s="19"/>
      <c r="E21" s="19"/>
      <c r="F21" s="19"/>
      <c r="G21" s="19"/>
      <c r="H21" s="19"/>
      <c r="I21" s="19"/>
    </row>
    <row r="22" spans="1:11">
      <c r="A22" s="10"/>
      <c r="B22" s="19"/>
      <c r="C22" s="19"/>
      <c r="D22" s="19"/>
      <c r="E22" s="19"/>
      <c r="F22" s="19"/>
      <c r="G22" s="19"/>
      <c r="H22" s="19"/>
      <c r="I22" s="19"/>
    </row>
    <row r="23" spans="1:11">
      <c r="A23" s="10"/>
      <c r="B23" s="19"/>
      <c r="C23" s="19"/>
      <c r="D23" s="19"/>
      <c r="E23" s="19"/>
      <c r="F23" s="19"/>
      <c r="G23" s="19"/>
      <c r="H23" s="19"/>
      <c r="I23" s="19"/>
    </row>
    <row r="24" spans="1:11">
      <c r="A24" s="10"/>
      <c r="B24" s="19"/>
      <c r="C24" s="19"/>
      <c r="D24" s="19"/>
      <c r="E24" s="19"/>
      <c r="F24" s="19"/>
      <c r="G24" s="19"/>
      <c r="H24" s="19"/>
      <c r="I24" s="19"/>
    </row>
    <row r="25" spans="1:11">
      <c r="A25" s="10"/>
      <c r="B25" s="19"/>
      <c r="C25" s="19"/>
      <c r="D25" s="19"/>
      <c r="E25" s="19"/>
      <c r="F25" s="19"/>
      <c r="G25" s="19"/>
      <c r="H25" s="19"/>
      <c r="I25" s="19"/>
    </row>
    <row r="26" spans="1:11">
      <c r="A26" s="10"/>
      <c r="B26" s="19"/>
      <c r="C26" s="19"/>
      <c r="D26" s="19"/>
      <c r="E26" s="19"/>
      <c r="F26" s="19"/>
      <c r="G26" s="19"/>
      <c r="H26" s="19"/>
      <c r="I26" s="19"/>
    </row>
    <row r="27" spans="1:11">
      <c r="A27" s="10"/>
      <c r="B27" s="19"/>
      <c r="C27" s="19"/>
      <c r="D27" s="19"/>
      <c r="E27" s="19"/>
      <c r="F27" s="19"/>
      <c r="G27" s="19"/>
      <c r="H27" s="19"/>
      <c r="I27" s="19"/>
    </row>
    <row r="28" spans="1:11">
      <c r="A28" s="10"/>
      <c r="B28" s="19"/>
      <c r="C28" s="19"/>
      <c r="D28" s="19"/>
      <c r="E28" s="19"/>
      <c r="F28" s="19"/>
      <c r="G28" s="19"/>
      <c r="H28" s="19"/>
      <c r="I28" s="19"/>
    </row>
    <row r="29" spans="1:11">
      <c r="A29" s="10"/>
    </row>
    <row r="30" spans="1:11">
      <c r="A30" s="10"/>
    </row>
    <row r="31" spans="1:11">
      <c r="A31" s="10"/>
    </row>
    <row r="32" spans="1:11">
      <c r="A32" s="10"/>
    </row>
    <row r="33" spans="1:1">
      <c r="A33" s="10"/>
    </row>
    <row r="34" spans="1:1">
      <c r="A34" s="10"/>
    </row>
    <row r="35" spans="1:1">
      <c r="A35" s="10"/>
    </row>
    <row r="36" spans="1:1">
      <c r="A36" s="10"/>
    </row>
    <row r="37" spans="1:1">
      <c r="A37" s="10"/>
    </row>
    <row r="38" spans="1:1">
      <c r="A38" s="10"/>
    </row>
  </sheetData>
  <mergeCells count="11">
    <mergeCell ref="H2:I2"/>
    <mergeCell ref="B3:G3"/>
    <mergeCell ref="H3:I3"/>
    <mergeCell ref="A18:H18"/>
    <mergeCell ref="A3:A5"/>
    <mergeCell ref="B4:B5"/>
    <mergeCell ref="C4:C5"/>
    <mergeCell ref="E4:E5"/>
    <mergeCell ref="G4:G5"/>
    <mergeCell ref="H4:H5"/>
    <mergeCell ref="I4:I5"/>
  </mergeCells>
  <phoneticPr fontId="19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R7</vt:lpstr>
      <vt:lpstr>R6</vt:lpstr>
      <vt:lpstr>R5</vt:lpstr>
      <vt:lpstr>R4</vt:lpstr>
      <vt:lpstr>R3</vt:lpstr>
      <vt:lpstr>R2</vt:lpstr>
      <vt:lpstr>R1</vt:lpstr>
    </vt:vector>
  </TitlesOfParts>
  <LinksUpToDate>false</LinksUpToDate>
  <SharedDoc>false</SharedDoc>
  <HyperlinkBase/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瀬尾　浩昭</dc:creator>
  <cp:lastModifiedBy>小竹　睦子</cp:lastModifiedBy>
  <cp:lastPrinted>2015-02-04T00:24:29Z</cp:lastPrinted>
  <dcterms:created xsi:type="dcterms:W3CDTF">2008-03-19T09:27:23Z</dcterms:created>
  <dcterms:modified xsi:type="dcterms:W3CDTF">2026-08-21T02:48:07Z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5" baseType="lpwstr">
      <vt:lpwstr>2.0.4.0</vt:lpwstr>
      <vt:lpwstr>2.0.5.0</vt:lpwstr>
      <vt:lpwstr>2.1.1.0</vt:lpwstr>
      <vt:lpwstr>2.1.10.0</vt:lpwstr>
      <vt:lpwstr>2.1.11.0</vt:lpwstr>
      <vt:lpwstr>2.1.12.0</vt:lpwstr>
      <vt:lpwstr>2.1.13.0</vt:lpwstr>
      <vt:lpwstr>2.1.3.0</vt:lpwstr>
      <vt:lpwstr>2.1.6.0</vt:lpwstr>
      <vt:lpwstr>2.1.7.0</vt:lpwstr>
      <vt:lpwstr>2.1.9.0</vt:lpwstr>
      <vt:lpwstr>3.1.2.0</vt:lpwstr>
      <vt:lpwstr>3.1.3.0</vt:lpwstr>
      <vt:lpwstr>3.1.4.0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2026-08-21T02:48:07Z</vt:filetime>
  </property>
</Properties>
</file>