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『表紙』" sheetId="1" r:id="rId1"/>
    <sheet name="54" sheetId="2" r:id="rId2"/>
    <sheet name="55～58" sheetId="3" r:id="rId3"/>
    <sheet name="59" sheetId="4" r:id="rId4"/>
    <sheet name="60～61" sheetId="5" r:id="rId5"/>
    <sheet name="62～64" sheetId="6" r:id="rId6"/>
    <sheet name="65～66" sheetId="7" r:id="rId7"/>
    <sheet name="67～68" sheetId="8" r:id="rId8"/>
    <sheet name="69" sheetId="9" r:id="rId9"/>
    <sheet name="70～71" sheetId="10" r:id="rId10"/>
    <sheet name="72～74" sheetId="11" r:id="rId11"/>
    <sheet name="75～76" sheetId="12" r:id="rId12"/>
    <sheet name="77 1～3" sheetId="13" r:id="rId13"/>
    <sheet name="77 4①" sheetId="14" r:id="rId14"/>
    <sheet name="77 4②" sheetId="15" r:id="rId15"/>
    <sheet name="78～80" sheetId="16" r:id="rId16"/>
    <sheet name="81～83" sheetId="17" r:id="rId17"/>
    <sheet name="84～85" sheetId="18" r:id="rId18"/>
  </sheets>
  <definedNames>
    <definedName name="_xlnm.Print_Area" localSheetId="0">'『表紙』'!$A$1:$S$39</definedName>
    <definedName name="_xlnm.Print_Area" localSheetId="1">'54'!$A$1:$V$51</definedName>
    <definedName name="_xlnm.Print_Area" localSheetId="2">'55～58'!$A$1:$V$47</definedName>
    <definedName name="_xlnm.Print_Area" localSheetId="3">'59'!$A$1:$J$25</definedName>
    <definedName name="_xlnm.Print_Area" localSheetId="4">'60～61'!$A$1:$N$30</definedName>
    <definedName name="_xlnm.Print_Area" localSheetId="5">'62～64'!$A$1:$AC$45</definedName>
    <definedName name="_xlnm.Print_Area" localSheetId="6">'65～66'!$A$1:$O$37</definedName>
    <definedName name="_xlnm.Print_Area" localSheetId="7">'67～68'!$A$1:$L$30</definedName>
    <definedName name="_xlnm.Print_Area" localSheetId="8">'69'!$A$1:$AF$39</definedName>
    <definedName name="_xlnm.Print_Area" localSheetId="9">'70～71'!$A$1:$M$29</definedName>
    <definedName name="_xlnm.Print_Area" localSheetId="10">'72～74'!$A$1:$AR$35</definedName>
    <definedName name="_xlnm.Print_Area" localSheetId="11">'75～76'!$A$1:$AR$16</definedName>
    <definedName name="_xlnm.Print_Area" localSheetId="12">'77 1～3'!$A$1:$P$36</definedName>
    <definedName name="_xlnm.Print_Area" localSheetId="13">'77 4①'!$A$1:$P$55</definedName>
    <definedName name="_xlnm.Print_Area" localSheetId="15">'78～80'!$A$1:$X$33</definedName>
    <definedName name="_xlnm.Print_Area" localSheetId="16">'81～83'!$A$1:$X$34</definedName>
    <definedName name="_xlnm.Print_Area" localSheetId="17">'84～85'!$A$1:$O$36</definedName>
  </definedNames>
  <calcPr fullCalcOnLoad="1"/>
</workbook>
</file>

<file path=xl/comments3.xml><?xml version="1.0" encoding="utf-8"?>
<comments xmlns="http://schemas.openxmlformats.org/spreadsheetml/2006/main">
  <authors>
    <author>瀬尾　浩昭</author>
  </authors>
  <commentList>
    <comment ref="BA32" authorId="0">
      <text>
        <r>
          <rPr>
            <b/>
            <sz val="9"/>
            <rFont val="ＭＳ Ｐゴシック"/>
            <family val="3"/>
          </rPr>
          <t>県報告書では”２”</t>
        </r>
      </text>
    </comment>
  </commentList>
</comments>
</file>

<file path=xl/sharedStrings.xml><?xml version="1.0" encoding="utf-8"?>
<sst xmlns="http://schemas.openxmlformats.org/spreadsheetml/2006/main" count="1390" uniqueCount="702">
  <si>
    <t>各年4月1日現在</t>
  </si>
  <si>
    <t>年　　　次</t>
  </si>
  <si>
    <t>幼　稚　園　数</t>
  </si>
  <si>
    <t>学　　級　　数</t>
  </si>
  <si>
    <t>教　　　員　　　数</t>
  </si>
  <si>
    <t>公立</t>
  </si>
  <si>
    <t>私立</t>
  </si>
  <si>
    <t>計</t>
  </si>
  <si>
    <t>公　立</t>
  </si>
  <si>
    <t>私　立</t>
  </si>
  <si>
    <t>平成17年</t>
  </si>
  <si>
    <t>平成18年</t>
  </si>
  <si>
    <t>（　）臨時教諭数</t>
  </si>
  <si>
    <t>園　　　児　　　数</t>
  </si>
  <si>
    <t>全　体</t>
  </si>
  <si>
    <t>5　　　歳　　　児</t>
  </si>
  <si>
    <t>4　　歳　　児</t>
  </si>
  <si>
    <t>3　　歳　　児</t>
  </si>
  <si>
    <t>私立2歳児3人除く</t>
  </si>
  <si>
    <t>幼      稚      園      名</t>
  </si>
  <si>
    <t>総　数</t>
  </si>
  <si>
    <t>全　体</t>
  </si>
  <si>
    <t>5　歳　児</t>
  </si>
  <si>
    <t>4　歳　児</t>
  </si>
  <si>
    <t>3　歳　児</t>
  </si>
  <si>
    <t>男</t>
  </si>
  <si>
    <t>女</t>
  </si>
  <si>
    <t>市立</t>
  </si>
  <si>
    <t>出町幼稚園</t>
  </si>
  <si>
    <t>〃</t>
  </si>
  <si>
    <t>五鹿屋幼稚園</t>
  </si>
  <si>
    <t>〃</t>
  </si>
  <si>
    <t>東野尻幼稚園</t>
  </si>
  <si>
    <t>〃</t>
  </si>
  <si>
    <t>北部幼稚園</t>
  </si>
  <si>
    <t>〃</t>
  </si>
  <si>
    <t>高波幼稚園</t>
  </si>
  <si>
    <t>〃</t>
  </si>
  <si>
    <t>太田幼稚園</t>
  </si>
  <si>
    <t>〃</t>
  </si>
  <si>
    <t>中野幼稚園</t>
  </si>
  <si>
    <t>〃</t>
  </si>
  <si>
    <t>般若幼稚園</t>
  </si>
  <si>
    <t>〃</t>
  </si>
  <si>
    <t>栴檀野幼稚園</t>
  </si>
  <si>
    <t>出町青葉幼稚園</t>
  </si>
  <si>
    <t>　　</t>
  </si>
  <si>
    <t>教員数</t>
  </si>
  <si>
    <t>学級数</t>
  </si>
  <si>
    <t>1学級
当　り
幼児数</t>
  </si>
  <si>
    <t>1教員
当　り
幼児数</t>
  </si>
  <si>
    <t>　資料：教育総務課</t>
  </si>
  <si>
    <t>8　教　　育　・　文　　化</t>
  </si>
  <si>
    <t>　　　</t>
  </si>
  <si>
    <t>小 学 校 名</t>
  </si>
  <si>
    <t>学　年　別　児　童　数</t>
  </si>
  <si>
    <t>教員数</t>
  </si>
  <si>
    <t>総数</t>
  </si>
  <si>
    <t>1　年</t>
  </si>
  <si>
    <t>2　年</t>
  </si>
  <si>
    <t>3　年</t>
  </si>
  <si>
    <t>4　年</t>
  </si>
  <si>
    <t>5　年</t>
  </si>
  <si>
    <t>6　年</t>
  </si>
  <si>
    <t>出町小学校</t>
  </si>
  <si>
    <t>庄南小学校</t>
  </si>
  <si>
    <t>砺波東部小学校</t>
  </si>
  <si>
    <t>砺波南部小学校</t>
  </si>
  <si>
    <t>砺波北部小学校</t>
  </si>
  <si>
    <t>庄東小学校</t>
  </si>
  <si>
    <t>鷹栖小学校</t>
  </si>
  <si>
    <t>庄川小学校</t>
  </si>
  <si>
    <t>各年4月1日現在</t>
  </si>
  <si>
    <t>年次</t>
  </si>
  <si>
    <t>学校数</t>
  </si>
  <si>
    <t>児　　　童　　　数</t>
  </si>
  <si>
    <t>平成 17 年</t>
  </si>
  <si>
    <t>平成 18 年</t>
  </si>
  <si>
    <t>　</t>
  </si>
  <si>
    <t>学　　 　　校　　 　　名</t>
  </si>
  <si>
    <t>学　年　別　生　徒　数</t>
  </si>
  <si>
    <t>総　　　　　　　　　　　　　数</t>
  </si>
  <si>
    <t>出町中学校</t>
  </si>
  <si>
    <t>庄西中学校</t>
  </si>
  <si>
    <t>般若中学校</t>
  </si>
  <si>
    <t>庄川中学校</t>
  </si>
  <si>
    <t>各年5月1日現在</t>
  </si>
  <si>
    <t>生　　　徒　　　数</t>
  </si>
  <si>
    <t>市町村</t>
  </si>
  <si>
    <t>幼　　　稚　　　園</t>
  </si>
  <si>
    <t>小　　　学　　　校</t>
  </si>
  <si>
    <t>中　　　学　　　校</t>
  </si>
  <si>
    <t>園　　数</t>
  </si>
  <si>
    <t>園　児　数</t>
  </si>
  <si>
    <t>学　校　数</t>
  </si>
  <si>
    <t>児　童　数</t>
  </si>
  <si>
    <t>生　徒　数</t>
  </si>
  <si>
    <t>総　　　　　数</t>
  </si>
  <si>
    <t>国　　　　　立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</si>
  <si>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</si>
  <si>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</si>
  <si>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</si>
  <si>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</si>
  <si>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</si>
  <si>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</si>
  <si>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</si>
  <si>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</si>
  <si>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</si>
  <si>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</si>
  <si>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</si>
  <si>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-</t>
  </si>
  <si>
    <t>上市町</t>
  </si>
  <si>
    <t>立山町</t>
  </si>
  <si>
    <t>入善町</t>
  </si>
  <si>
    <t>朝日町</t>
  </si>
  <si>
    <t>　資料：学校基本調査</t>
  </si>
  <si>
    <t>学校名</t>
  </si>
  <si>
    <t>敷　　　　　　　　地</t>
  </si>
  <si>
    <t>建　　　　　　　　　　　　物</t>
  </si>
  <si>
    <t>校　　舎</t>
  </si>
  <si>
    <t>屋外
運動場</t>
  </si>
  <si>
    <t>実験
実習地
その他</t>
  </si>
  <si>
    <t>屋内
運動場</t>
  </si>
  <si>
    <t>寄宿舎</t>
  </si>
  <si>
    <t>教室数</t>
  </si>
  <si>
    <t>普通</t>
  </si>
  <si>
    <t>特別</t>
  </si>
  <si>
    <t>-</t>
  </si>
  <si>
    <t>庄川小学校</t>
  </si>
  <si>
    <t>　資料：教育総務課　</t>
  </si>
  <si>
    <t>屋    外
運動場</t>
  </si>
  <si>
    <t>実     験
実習地
その他</t>
  </si>
  <si>
    <t>屋     内
運動場</t>
  </si>
  <si>
    <t>総数</t>
  </si>
  <si>
    <t>-</t>
  </si>
  <si>
    <t>区　　　分</t>
  </si>
  <si>
    <t>小　　　　　学　　　　　校</t>
  </si>
  <si>
    <t>1年</t>
  </si>
  <si>
    <t>2年</t>
  </si>
  <si>
    <t>3年</t>
  </si>
  <si>
    <t>4年</t>
  </si>
  <si>
    <t>5年</t>
  </si>
  <si>
    <t>6年</t>
  </si>
  <si>
    <t>砺波市平均</t>
  </si>
  <si>
    <t>県　平　均</t>
  </si>
  <si>
    <t>国　平　均</t>
  </si>
  <si>
    <t>年　　次</t>
  </si>
  <si>
    <t>総　　　数</t>
  </si>
  <si>
    <t>進　学　者</t>
  </si>
  <si>
    <t>就　職　者</t>
  </si>
  <si>
    <t>就職しつつ進学</t>
  </si>
  <si>
    <t>そ　の　他</t>
  </si>
  <si>
    <t>平成17年</t>
  </si>
  <si>
    <t>平成18年</t>
  </si>
  <si>
    <t>年　　　　次</t>
  </si>
  <si>
    <t>出　願　者</t>
  </si>
  <si>
    <t>貸　与　決　定　者</t>
  </si>
  <si>
    <t>高  校</t>
  </si>
  <si>
    <t>大  学</t>
  </si>
  <si>
    <t>高　　　　　校</t>
  </si>
  <si>
    <t>大学等</t>
  </si>
  <si>
    <t>奨学生数</t>
  </si>
  <si>
    <t>貸与金額(千円)</t>
  </si>
  <si>
    <t>平　成　17　年</t>
  </si>
  <si>
    <t>平　成　18　年</t>
  </si>
  <si>
    <t>-</t>
  </si>
  <si>
    <r>
      <t>■　　身　　　長</t>
    </r>
    <r>
      <rPr>
        <sz val="11"/>
        <rFont val="ＭＳ Ｐ明朝"/>
        <family val="1"/>
      </rPr>
      <t>　(㎝)</t>
    </r>
  </si>
  <si>
    <r>
      <t>■　　体　　　重</t>
    </r>
    <r>
      <rPr>
        <sz val="10.5"/>
        <rFont val="ＭＳ Ｐ明朝"/>
        <family val="1"/>
      </rPr>
      <t>　(㎏)</t>
    </r>
  </si>
  <si>
    <t>　　</t>
  </si>
  <si>
    <t>団　　　　　体　　　　　名</t>
  </si>
  <si>
    <t>単　位　団　体　数</t>
  </si>
  <si>
    <t>会　　員　　数</t>
  </si>
  <si>
    <t>砺波市連合婦人会</t>
  </si>
  <si>
    <t>砺波市ＰＴＡ連絡協議会</t>
  </si>
  <si>
    <t>ボーイスカウト砺波第1団</t>
  </si>
  <si>
    <t>ガールスカウト富山県第12団</t>
  </si>
  <si>
    <t>砺波市文化協会</t>
  </si>
  <si>
    <t>㈶砺波市体育協会</t>
  </si>
  <si>
    <t>体育課</t>
  </si>
  <si>
    <t>砺波市スポーツ少年団</t>
  </si>
  <si>
    <t>砺波市レクリエーション協会</t>
  </si>
  <si>
    <t>ボーイスカウト砺波第5団</t>
  </si>
  <si>
    <t>ガールスカウト富山県第39団</t>
  </si>
  <si>
    <t>■砺波図書館</t>
  </si>
  <si>
    <t>事務職員</t>
  </si>
  <si>
    <t>本　　務</t>
  </si>
  <si>
    <t>兼務△1人</t>
  </si>
  <si>
    <t>（司書兼任）</t>
  </si>
  <si>
    <t>総面積</t>
  </si>
  <si>
    <t>構築年月日</t>
  </si>
  <si>
    <t>設　立　種　別</t>
  </si>
  <si>
    <t>㎡　</t>
  </si>
  <si>
    <t>鉄筋コンクリート</t>
  </si>
  <si>
    <t>昭和48．4.26</t>
  </si>
  <si>
    <t>独　　　　　　立</t>
  </si>
  <si>
    <t>■庄川図書館</t>
  </si>
  <si>
    <t>（兼務）</t>
  </si>
  <si>
    <t>複　　　　　　合</t>
  </si>
  <si>
    <t>　資料：図書館</t>
  </si>
  <si>
    <t>各年3月31日現在</t>
  </si>
  <si>
    <t>年次</t>
  </si>
  <si>
    <t>非小説</t>
  </si>
  <si>
    <t>小説</t>
  </si>
  <si>
    <t>児童書</t>
  </si>
  <si>
    <t>逐次刊行物</t>
  </si>
  <si>
    <t>郷土資料</t>
  </si>
  <si>
    <t>館外用図書</t>
  </si>
  <si>
    <t xml:space="preserve"> 平成1７年</t>
  </si>
  <si>
    <t xml:space="preserve"> 平成18年</t>
  </si>
  <si>
    <t>■庄川図書館</t>
  </si>
  <si>
    <t>　資料：図書館</t>
  </si>
  <si>
    <t>平成17年度</t>
  </si>
  <si>
    <t>個人貸出</t>
  </si>
  <si>
    <t>利用者</t>
  </si>
  <si>
    <t>延人員</t>
  </si>
  <si>
    <t>一般</t>
  </si>
  <si>
    <t>生徒</t>
  </si>
  <si>
    <t>幼　　　　児</t>
  </si>
  <si>
    <t>利用
図書</t>
  </si>
  <si>
    <t>延冊数</t>
  </si>
  <si>
    <t>非小説</t>
  </si>
  <si>
    <t>児童書</t>
  </si>
  <si>
    <t>団体
貸出</t>
  </si>
  <si>
    <t>登録団体数</t>
  </si>
  <si>
    <t>配本冊数</t>
  </si>
  <si>
    <t>注) 非小説と小説の区別はシステム上できない。</t>
  </si>
  <si>
    <t>　</t>
  </si>
  <si>
    <t>　</t>
  </si>
  <si>
    <t>区分</t>
  </si>
  <si>
    <t>陸上
競技場</t>
  </si>
  <si>
    <t>武　道　館</t>
  </si>
  <si>
    <t>クラブ
ハウス</t>
  </si>
  <si>
    <t>鷹栖
ﾃﾆｽｺｰﾄ</t>
  </si>
  <si>
    <t>太田
ﾃﾆｽｺｰﾄ</t>
  </si>
  <si>
    <t>中村
体育施設</t>
  </si>
  <si>
    <t>中村
グランド</t>
  </si>
  <si>
    <t>高道
グランド</t>
  </si>
  <si>
    <t>利用日数(日)</t>
  </si>
  <si>
    <t>利用人員</t>
  </si>
  <si>
    <t>1日平均人員</t>
  </si>
  <si>
    <t>区　分</t>
  </si>
  <si>
    <t>Ｂ＆Ｇ海洋センター</t>
  </si>
  <si>
    <t>上和田緑地</t>
  </si>
  <si>
    <t>向山健民公園</t>
  </si>
  <si>
    <t>高道
体育館</t>
  </si>
  <si>
    <t>体育館</t>
  </si>
  <si>
    <t>プール</t>
  </si>
  <si>
    <t>ﾄﾚｰﾆﾝｸﾞ
ﾙｰﾑ</t>
  </si>
  <si>
    <t>ﾐｰﾃｨﾝｸﾞ
ﾙｰﾑ</t>
  </si>
  <si>
    <t>多目的
広場</t>
  </si>
  <si>
    <t>キャンプ場</t>
  </si>
  <si>
    <t>マリーナ</t>
  </si>
  <si>
    <t>健民広場</t>
  </si>
  <si>
    <t>ﾃﾆｽｺｰﾄ</t>
  </si>
  <si>
    <t>地域体育館</t>
  </si>
  <si>
    <t>出町
体育館</t>
  </si>
  <si>
    <t>若林
体育館</t>
  </si>
  <si>
    <t>高波
体育館</t>
  </si>
  <si>
    <t>油田
体育館</t>
  </si>
  <si>
    <t>柳瀬
体育館</t>
  </si>
  <si>
    <t>太田
体育館</t>
  </si>
  <si>
    <t>栴檀野
体育館</t>
  </si>
  <si>
    <t>栴檀山
体育館</t>
  </si>
  <si>
    <t>雄神
体育館</t>
  </si>
  <si>
    <t>庄川親雪
体育館</t>
  </si>
  <si>
    <t>砺波総合運動公園</t>
  </si>
  <si>
    <t>富山県西部体育センター</t>
  </si>
  <si>
    <t>温水プール</t>
  </si>
  <si>
    <t>野　球　場</t>
  </si>
  <si>
    <t>多目的
競技場</t>
  </si>
  <si>
    <t>野球・ｿﾌﾄ
ﾎﾞｰﾙ広場</t>
  </si>
  <si>
    <t>サッカー・
ラクビー場</t>
  </si>
  <si>
    <t>大アリーナ</t>
  </si>
  <si>
    <t>中アリーナ</t>
  </si>
  <si>
    <t>砺波体育センター</t>
  </si>
  <si>
    <t>庄川体育センター</t>
  </si>
  <si>
    <t>夜間照明</t>
  </si>
  <si>
    <t>アリーナ</t>
  </si>
  <si>
    <t>会　議　室</t>
  </si>
  <si>
    <t>アリーナ</t>
  </si>
  <si>
    <t>ﾄﾚｰﾆﾝｸﾞ室</t>
  </si>
  <si>
    <t>会議室</t>
  </si>
  <si>
    <t>庄川勤労者
体育ｾﾝﾀｰ</t>
  </si>
  <si>
    <t>庄川プール</t>
  </si>
  <si>
    <t>弁財天
野球場</t>
  </si>
  <si>
    <t>　</t>
  </si>
  <si>
    <t>学級・講座名</t>
  </si>
  <si>
    <t>参加人員</t>
  </si>
  <si>
    <t>青年</t>
  </si>
  <si>
    <t>青年学級</t>
  </si>
  <si>
    <t>青年ネットワーク教室</t>
  </si>
  <si>
    <t>女性</t>
  </si>
  <si>
    <t>女性ボランティア教室</t>
  </si>
  <si>
    <t>成人</t>
  </si>
  <si>
    <t>市民大学</t>
  </si>
  <si>
    <t>特別講座</t>
  </si>
  <si>
    <t>高齢者</t>
  </si>
  <si>
    <t>高齢者教育促進会議</t>
  </si>
  <si>
    <t>高齢者学級</t>
  </si>
  <si>
    <t>高齢者ボランティア講座</t>
  </si>
  <si>
    <t>世代間交流事業</t>
  </si>
  <si>
    <t>家庭教育</t>
  </si>
  <si>
    <t>子育てサポーター養成講座</t>
  </si>
  <si>
    <t>子育て講座</t>
  </si>
  <si>
    <t>親子ふれあい塾</t>
  </si>
  <si>
    <t>親子わくわく読み聞かせ講座</t>
  </si>
  <si>
    <t>親子ふれあい体験教室</t>
  </si>
  <si>
    <t>　資料：生涯学習課</t>
  </si>
  <si>
    <t xml:space="preserve">               区 分</t>
  </si>
  <si>
    <t>展示室入場者</t>
  </si>
  <si>
    <t>企画展示入場者</t>
  </si>
  <si>
    <t>ホール利用者</t>
  </si>
  <si>
    <t>合　　　　　計</t>
  </si>
  <si>
    <t xml:space="preserve"> 年 度</t>
  </si>
  <si>
    <t>日　数</t>
  </si>
  <si>
    <t>人　数</t>
  </si>
  <si>
    <t>日　数</t>
  </si>
  <si>
    <t>人　数</t>
  </si>
  <si>
    <t>平成16年度</t>
  </si>
  <si>
    <t>　資料：チューリップ四季彩館</t>
  </si>
  <si>
    <t>　　　　区分</t>
  </si>
  <si>
    <t>大ホール</t>
  </si>
  <si>
    <t>リハーサル室</t>
  </si>
  <si>
    <t>練習室(1)</t>
  </si>
  <si>
    <t>練習室(2)</t>
  </si>
  <si>
    <t>練習室(3)</t>
  </si>
  <si>
    <t>合　　　計</t>
  </si>
  <si>
    <t>　年度</t>
  </si>
  <si>
    <t>回数</t>
  </si>
  <si>
    <t>回数</t>
  </si>
  <si>
    <t>　資料：文化会館</t>
  </si>
  <si>
    <t>　　　　　区分</t>
  </si>
  <si>
    <t>研修室</t>
  </si>
  <si>
    <t>ホール</t>
  </si>
  <si>
    <t>　資料：庄川生涯学習センター</t>
  </si>
  <si>
    <t>多目的ホール</t>
  </si>
  <si>
    <t>農事研修室</t>
  </si>
  <si>
    <t>生活研修室</t>
  </si>
  <si>
    <t>和　　室</t>
  </si>
  <si>
    <t>視聴覚室</t>
  </si>
  <si>
    <t>■庄川農村環境改善センター</t>
  </si>
  <si>
    <t>和室研修室</t>
  </si>
  <si>
    <t>相談室</t>
  </si>
  <si>
    <t>調理実習室</t>
  </si>
  <si>
    <t>ボランティア室</t>
  </si>
  <si>
    <t>小会議室</t>
  </si>
  <si>
    <t>回数</t>
  </si>
  <si>
    <t>　資料：管理課</t>
  </si>
  <si>
    <t>特別企画展</t>
  </si>
  <si>
    <t>学級・講座</t>
  </si>
  <si>
    <t>レファレンス等</t>
  </si>
  <si>
    <t>回　数</t>
  </si>
  <si>
    <t>平成 17 年度</t>
  </si>
  <si>
    <t>平成 18 年度</t>
  </si>
  <si>
    <t>　資料：郷土資料館</t>
  </si>
  <si>
    <t>年　　度</t>
  </si>
  <si>
    <t>古文書</t>
  </si>
  <si>
    <t>出土品外</t>
  </si>
  <si>
    <t>平成18年度</t>
  </si>
  <si>
    <t>■砺波農村環境改善センター</t>
  </si>
  <si>
    <t>　1．国指定文化財(1件)</t>
  </si>
  <si>
    <t>種　　　　別</t>
  </si>
  <si>
    <t>名　　　　　称</t>
  </si>
  <si>
    <t>員数</t>
  </si>
  <si>
    <t>所　　在　　地</t>
  </si>
  <si>
    <t>管　理　者</t>
  </si>
  <si>
    <t>指定年月日</t>
  </si>
  <si>
    <t>有形
文化財</t>
  </si>
  <si>
    <t>彫刻</t>
  </si>
  <si>
    <t>木造阿弥陀如来立像</t>
  </si>
  <si>
    <t>１躯</t>
  </si>
  <si>
    <t>大窪50</t>
  </si>
  <si>
    <t>常福寺</t>
  </si>
  <si>
    <t>　資料：生涯学習課</t>
  </si>
  <si>
    <t>　2．国登録有形文化財(2件)</t>
  </si>
  <si>
    <t>登録有形
文 化 財</t>
  </si>
  <si>
    <t>小牧ダム</t>
  </si>
  <si>
    <t>庄川町小牧矢ヶ瀬74</t>
  </si>
  <si>
    <t>関西電力㈱</t>
  </si>
  <si>
    <t>平成</t>
  </si>
  <si>
    <t>14.</t>
  </si>
  <si>
    <t>6.</t>
  </si>
  <si>
    <t>25</t>
  </si>
  <si>
    <t>庄川合口堰堤</t>
  </si>
  <si>
    <t>庄川町金屋</t>
  </si>
  <si>
    <t>富山県</t>
  </si>
  <si>
    <t>16.</t>
  </si>
  <si>
    <t>7.</t>
  </si>
  <si>
    <t>23</t>
  </si>
  <si>
    <t>　資料：生涯学習課</t>
  </si>
  <si>
    <t>　3．県指定文化財(10件)</t>
  </si>
  <si>
    <t>有　形　文　化　財</t>
  </si>
  <si>
    <t>建造物</t>
  </si>
  <si>
    <t>萬福寺山門</t>
  </si>
  <si>
    <t>1棟</t>
  </si>
  <si>
    <t>苗加781</t>
  </si>
  <si>
    <t>萬福寺</t>
  </si>
  <si>
    <t>昭和</t>
  </si>
  <si>
    <t>入道家住宅</t>
  </si>
  <si>
    <t>太田170</t>
  </si>
  <si>
    <t>入道忠靖</t>
  </si>
  <si>
    <t>絵画</t>
  </si>
  <si>
    <t>絹本著色薬師如来立像</t>
  </si>
  <si>
    <t>１幅</t>
  </si>
  <si>
    <t>常福寺</t>
  </si>
  <si>
    <t>絹本著色大威徳明王図</t>
  </si>
  <si>
    <t>芹谷1111</t>
  </si>
  <si>
    <t>千光寺</t>
  </si>
  <si>
    <t>絹本著色両界曼荼羅図</t>
  </si>
  <si>
    <t>２幅１対</t>
  </si>
  <si>
    <t>銅造観世音菩薩立像</t>
  </si>
  <si>
    <t>１躯</t>
  </si>
  <si>
    <t>古文書</t>
  </si>
  <si>
    <t>金子家文書</t>
  </si>
  <si>
    <t>文書３６３通
冊子５３冊</t>
  </si>
  <si>
    <t>太田1703</t>
  </si>
  <si>
    <t>金子政史</t>
  </si>
  <si>
    <t>民俗
文化財</t>
  </si>
  <si>
    <t>無形民俗
文 化 財</t>
  </si>
  <si>
    <t>出町子供歌舞伎曳山</t>
  </si>
  <si>
    <t>本町</t>
  </si>
  <si>
    <t>砺波子供歌舞伎曳山振興会</t>
  </si>
  <si>
    <t>記念物</t>
  </si>
  <si>
    <t>史跡</t>
  </si>
  <si>
    <t>増山城跡</t>
  </si>
  <si>
    <t>-</t>
  </si>
  <si>
    <t>増山一の丸3324他</t>
  </si>
  <si>
    <t>砺波市他</t>
  </si>
  <si>
    <t>天然
記念物</t>
  </si>
  <si>
    <t>厳照寺の門杉</t>
  </si>
  <si>
    <t>-</t>
  </si>
  <si>
    <t>福岡172</t>
  </si>
  <si>
    <t>厳照寺</t>
  </si>
  <si>
    <t>　資料：生涯学習課</t>
  </si>
  <si>
    <t>　4．市指定文化財(46件)</t>
  </si>
  <si>
    <t>種別</t>
  </si>
  <si>
    <t>有　　　形　　　文　　　化　　　財</t>
  </si>
  <si>
    <t>千光寺観音堂</t>
  </si>
  <si>
    <t>１棟</t>
  </si>
  <si>
    <t>芹谷1111</t>
  </si>
  <si>
    <t>旧中嶋家住宅</t>
  </si>
  <si>
    <t>砺波市</t>
  </si>
  <si>
    <t>千光寺御幸門</t>
  </si>
  <si>
    <t>旧金岡家住宅</t>
  </si>
  <si>
    <t>豊町1-2-10</t>
  </si>
  <si>
    <t>木造勢至菩薩坐像</t>
  </si>
  <si>
    <t>苗加812-2</t>
  </si>
  <si>
    <t>苗加神社氏子</t>
  </si>
  <si>
    <t>荒高屋98</t>
  </si>
  <si>
    <t>正念寺</t>
  </si>
  <si>
    <t>厳照寺</t>
  </si>
  <si>
    <t>木造桂岩運芳倚坐像</t>
  </si>
  <si>
    <t>安川29</t>
  </si>
  <si>
    <t>薬勝寺</t>
  </si>
  <si>
    <t>木造地蔵菩薩立像</t>
  </si>
  <si>
    <t>太田1661</t>
  </si>
  <si>
    <t>萬福寺</t>
  </si>
  <si>
    <t>鉢伏の不動明王石像</t>
  </si>
  <si>
    <t>庄川町隠尾</t>
  </si>
  <si>
    <t>伏木谷地区</t>
  </si>
  <si>
    <t>庄川町金屋2780</t>
  </si>
  <si>
    <t>金谷文昌</t>
  </si>
  <si>
    <t>庄川町青島151</t>
  </si>
  <si>
    <t>勧帰寺</t>
  </si>
  <si>
    <t>工芸</t>
  </si>
  <si>
    <t>厳照寺の梵鐘</t>
  </si>
  <si>
    <t>１口</t>
  </si>
  <si>
    <t>圓光寺の梵鐘</t>
  </si>
  <si>
    <t>神島636</t>
  </si>
  <si>
    <t>圓光寺</t>
  </si>
  <si>
    <t>景完教寺の梵鐘</t>
  </si>
  <si>
    <t>宮村101</t>
  </si>
  <si>
    <t>景完教寺</t>
  </si>
  <si>
    <t>紙本妙法
蓮華経巻子八巻</t>
  </si>
  <si>
    <t>８巻</t>
  </si>
  <si>
    <t>杉木新町町立願書</t>
  </si>
  <si>
    <t>１点</t>
  </si>
  <si>
    <t>花園町1-78</t>
  </si>
  <si>
    <t>慶長二年里山村等検地打渡状</t>
  </si>
  <si>
    <t>庄川町金屋2251-2</t>
  </si>
  <si>
    <t>南部正信</t>
  </si>
  <si>
    <t>河合文書</t>
  </si>
  <si>
    <t>２４点</t>
  </si>
  <si>
    <t>鹿島277</t>
  </si>
  <si>
    <t>河合潤子</t>
  </si>
  <si>
    <t>考古資料</t>
  </si>
  <si>
    <t>御物石器</t>
  </si>
  <si>
    <t>福山須恵器窯跡出土品</t>
  </si>
  <si>
    <t>６点</t>
  </si>
  <si>
    <t>松原遺跡出土品</t>
  </si>
  <si>
    <t>１５点</t>
  </si>
  <si>
    <t>庄川町青島1101</t>
  </si>
  <si>
    <t>但田勇一</t>
  </si>
  <si>
    <t>歴史資料</t>
  </si>
  <si>
    <t>中越弁慶号(通称)</t>
  </si>
  <si>
    <t>１両</t>
  </si>
  <si>
    <t>有形民俗
文 化 財</t>
  </si>
  <si>
    <t>太田金比羅社祭礼幟</t>
  </si>
  <si>
    <t>２流</t>
  </si>
  <si>
    <t>太田1057</t>
  </si>
  <si>
    <t>太田金比羅社氏子</t>
  </si>
  <si>
    <t>岩黒の不吹堂</t>
  </si>
  <si>
    <t>庄川町金屋</t>
  </si>
  <si>
    <t>示野新村総代</t>
  </si>
  <si>
    <t>無形民俗
文 化 財</t>
  </si>
  <si>
    <t>五ケ種チョンガレ踊り</t>
  </si>
  <si>
    <t>庄川町五ケ</t>
  </si>
  <si>
    <t>五ケ種チョンガレ保存会</t>
  </si>
  <si>
    <t>御旅屋の井戸</t>
  </si>
  <si>
    <t>本町5-19</t>
  </si>
  <si>
    <t>豊受神祠氏子</t>
  </si>
  <si>
    <t>増山城下町土塁跡</t>
  </si>
  <si>
    <t>増山376</t>
  </si>
  <si>
    <t>増山神社氏子</t>
  </si>
  <si>
    <t>壇城跡</t>
  </si>
  <si>
    <t>庄川町庄</t>
  </si>
  <si>
    <t>有沢勝也外</t>
  </si>
  <si>
    <t>西住塚</t>
  </si>
  <si>
    <t>庄川町三谷</t>
  </si>
  <si>
    <t>三谷区長</t>
  </si>
  <si>
    <t>隠尾館跡</t>
  </si>
  <si>
    <t>二万七千石用水取水口跡</t>
  </si>
  <si>
    <t>砺波市庄川水記念公園
管理運営協議会</t>
  </si>
  <si>
    <t>松原遺跡</t>
  </si>
  <si>
    <t>庄川町示野･金屋地内</t>
  </si>
  <si>
    <t>庄川の弁財天社</t>
  </si>
  <si>
    <t>雄神神社</t>
  </si>
  <si>
    <t>牛嶽車道開通記念碑</t>
  </si>
  <si>
    <t>庄川町金屋字牧尾谷山</t>
  </si>
  <si>
    <t>名勝</t>
  </si>
  <si>
    <t>瓜裂清水</t>
  </si>
  <si>
    <t>天　 然
記念物</t>
  </si>
  <si>
    <t>綽如杉</t>
  </si>
  <si>
    <t>1株</t>
  </si>
  <si>
    <t>井栗谷6585-1</t>
  </si>
  <si>
    <t>栴谷神社氏子</t>
  </si>
  <si>
    <t>庄川のエドヒガンザクラ群生地</t>
  </si>
  <si>
    <t>名ケ原貝化石包蔵層</t>
  </si>
  <si>
    <t>庄川町名ケ原</t>
  </si>
  <si>
    <t>伝恩光寺跡の二本杉</t>
  </si>
  <si>
    <t>金剛寺区長</t>
  </si>
  <si>
    <t>市谷牛嶽神社の社叢</t>
  </si>
  <si>
    <t>市谷315</t>
  </si>
  <si>
    <t>市谷神社氏子</t>
  </si>
  <si>
    <t>栃上神社の社叢</t>
  </si>
  <si>
    <t>栃上塩谷1438</t>
  </si>
  <si>
    <t>栃上神社氏子</t>
  </si>
  <si>
    <t>隠尾八幡宮の社叢</t>
  </si>
  <si>
    <t>隠尾八幡宮氏子総代</t>
  </si>
  <si>
    <t>区  分</t>
  </si>
  <si>
    <t>常設展示入場者</t>
  </si>
  <si>
    <t>市民ギャラリー入場者</t>
  </si>
  <si>
    <t>市民アトリエ入場者</t>
  </si>
  <si>
    <t xml:space="preserve"> 年　度</t>
  </si>
  <si>
    <t>平成 16年度</t>
  </si>
  <si>
    <t>平成 17年度</t>
  </si>
  <si>
    <t>　資料：砺波市美術館</t>
  </si>
  <si>
    <t>平成 1６年度</t>
  </si>
  <si>
    <t>　資料：庄川美術館</t>
  </si>
  <si>
    <t>年　　　　　度</t>
  </si>
  <si>
    <t>開館日数</t>
  </si>
  <si>
    <t>1日平均利用者</t>
  </si>
  <si>
    <t>延利用者</t>
  </si>
  <si>
    <t>登録者</t>
  </si>
  <si>
    <t>　資料：勤労青少年ホーム</t>
  </si>
  <si>
    <t>（単位：人）</t>
  </si>
  <si>
    <t>特　　産　　館</t>
  </si>
  <si>
    <t>庄 川 水 資 料 館</t>
  </si>
  <si>
    <t>　資料：庄川町水記念公園管理運営協議会,生涯学習課</t>
  </si>
  <si>
    <t>年度</t>
  </si>
  <si>
    <t>バーべキューハウス
（　屋　外　含　む　）</t>
  </si>
  <si>
    <t>■となみ野サロン</t>
  </si>
  <si>
    <t>開館日数</t>
  </si>
  <si>
    <t>１日平均利用者数</t>
  </si>
  <si>
    <t>総　　数</t>
  </si>
  <si>
    <t>女性労働者</t>
  </si>
  <si>
    <t>勤労家庭の主婦等</t>
  </si>
  <si>
    <t>　資料：となみ野サロン</t>
  </si>
  <si>
    <t>■庄川いきいき館</t>
  </si>
  <si>
    <t>　資料：庄川いきいき館</t>
  </si>
  <si>
    <t>　　　</t>
  </si>
  <si>
    <t>センターハウス</t>
  </si>
  <si>
    <t>テニスコート</t>
  </si>
  <si>
    <t>コテージ</t>
  </si>
  <si>
    <t>年　　　　　　度</t>
  </si>
  <si>
    <t>開館日数</t>
  </si>
  <si>
    <t>施設の種類</t>
  </si>
  <si>
    <t>回　　数</t>
  </si>
  <si>
    <t>利 用 人 数</t>
  </si>
  <si>
    <t>利用状況</t>
  </si>
  <si>
    <t>第1・第2教室</t>
  </si>
  <si>
    <t>回</t>
  </si>
  <si>
    <t>人</t>
  </si>
  <si>
    <t>第3教室(和室）</t>
  </si>
  <si>
    <t>第4教室(パソコン室)</t>
  </si>
  <si>
    <t>実習室</t>
  </si>
  <si>
    <t>会議室・相談室等</t>
  </si>
  <si>
    <t>資料：砺波地域職業訓練センター　　注）　会議室・相談室等には窓口相談を含む。</t>
  </si>
  <si>
    <t>イ　　ベ　　ン　　ト　　名</t>
  </si>
  <si>
    <t>厄払い鯉の放流</t>
  </si>
  <si>
    <t>庄川もちもち遊楽</t>
  </si>
  <si>
    <t>出町子供歌舞伎曳山車</t>
  </si>
  <si>
    <t>チューリップフェア</t>
  </si>
  <si>
    <t>庄川木工まつり</t>
  </si>
  <si>
    <t>牛岳山開き</t>
  </si>
  <si>
    <t>庄川観光祭</t>
  </si>
  <si>
    <t>砺波夜高祭り</t>
  </si>
  <si>
    <t>花しょうぶ祭り</t>
  </si>
  <si>
    <t>庄川水まつり</t>
  </si>
  <si>
    <t>カンナフェスティバル</t>
  </si>
  <si>
    <t>となみ夢まつり</t>
  </si>
  <si>
    <t>スカイフェス</t>
  </si>
  <si>
    <t>コスモスウォッチング</t>
  </si>
  <si>
    <t>庄川流域特産市</t>
  </si>
  <si>
    <t>庄川ゆずまつり</t>
  </si>
  <si>
    <t>その他(観光施設)</t>
  </si>
  <si>
    <t>平成19年4月1日現在</t>
  </si>
  <si>
    <t>平成 19 年</t>
  </si>
  <si>
    <t>平成19年5月1日現在</t>
  </si>
  <si>
    <t>(単位：㎡，室)  平成19年4月1日現在　</t>
  </si>
  <si>
    <t>平成19年</t>
  </si>
  <si>
    <t>平　成　19　年</t>
  </si>
  <si>
    <t>平成19年5月1日現在</t>
  </si>
  <si>
    <t xml:space="preserve"> 平成19年</t>
  </si>
  <si>
    <t>平成19年3月31日現在</t>
  </si>
  <si>
    <t>平成 19 年度</t>
  </si>
  <si>
    <t>平成19年度</t>
  </si>
  <si>
    <t>図　書</t>
  </si>
  <si>
    <t>民　具</t>
  </si>
  <si>
    <t>平成19年4月1日現在</t>
  </si>
  <si>
    <t>平成19年4月1日現在</t>
  </si>
  <si>
    <t>平成 18年度</t>
  </si>
  <si>
    <t>　　　　平成18年</t>
  </si>
  <si>
    <t>　資料：こども課</t>
  </si>
  <si>
    <t>　資料：生涯学習課，文化会館，体育課</t>
  </si>
  <si>
    <t>　注）平成18年度　特産館:平成19年1～3月 施設改修工事実施、ウッドプラザ:平成18年11～12月 施設改修工事実施</t>
  </si>
  <si>
    <t>入館者</t>
  </si>
  <si>
    <t>利用者</t>
  </si>
  <si>
    <t>　資料：となみ散居村ミュージアム　注）平成18年 6月10日開館。入館者数には利用者数を含む。</t>
  </si>
  <si>
    <t>１躯</t>
  </si>
  <si>
    <t>民俗文化財</t>
  </si>
  <si>
    <t>記　　念　　物</t>
  </si>
  <si>
    <t>1基</t>
  </si>
  <si>
    <t>1社</t>
  </si>
  <si>
    <t>1群</t>
  </si>
  <si>
    <t>本務者</t>
  </si>
  <si>
    <t>校長</t>
  </si>
  <si>
    <t>教頭</t>
  </si>
  <si>
    <t>教諭</t>
  </si>
  <si>
    <t>養護</t>
  </si>
  <si>
    <t>講師</t>
  </si>
  <si>
    <t>栄養</t>
  </si>
  <si>
    <t>養助</t>
  </si>
  <si>
    <t>75条</t>
  </si>
  <si>
    <t>合計</t>
  </si>
  <si>
    <t>学　年　別　児　童　数</t>
  </si>
  <si>
    <t>平成19年度（国平均は平成１８年度）</t>
  </si>
  <si>
    <t>平成 3年11月 8日</t>
  </si>
  <si>
    <t>出町中学校
グラウンド</t>
  </si>
  <si>
    <t>庄西中学校
グラウンド</t>
  </si>
  <si>
    <t>般若中学校
グラウンド</t>
  </si>
  <si>
    <t>庄川中学校
グラウンド</t>
  </si>
  <si>
    <t>庄川中学校
テニスコート</t>
  </si>
  <si>
    <t>ウッドプラザ</t>
  </si>
  <si>
    <t>3階建一部
2階建</t>
  </si>
  <si>
    <t>-</t>
  </si>
  <si>
    <t>－</t>
  </si>
  <si>
    <t>学　年　別　児　童　数</t>
  </si>
  <si>
    <t>-</t>
  </si>
  <si>
    <t>-</t>
  </si>
  <si>
    <t>-</t>
  </si>
  <si>
    <t>合　　　　　　　計</t>
  </si>
  <si>
    <t>■庄川美術館</t>
  </si>
  <si>
    <t>■砺波市美術館</t>
  </si>
  <si>
    <t>研修室</t>
  </si>
  <si>
    <t>平成19年</t>
  </si>
  <si>
    <t>平成19年</t>
  </si>
  <si>
    <t>　資料：商工観光課　注）　推定観光地・行事等入込数資料</t>
  </si>
  <si>
    <t>平成18年度</t>
  </si>
  <si>
    <t>-</t>
  </si>
  <si>
    <t>-</t>
  </si>
  <si>
    <t>-</t>
  </si>
  <si>
    <t>館　長</t>
  </si>
  <si>
    <t>司　書</t>
  </si>
  <si>
    <t>区　別</t>
  </si>
  <si>
    <t>構　造</t>
  </si>
  <si>
    <t>階　層</t>
  </si>
  <si>
    <t>-</t>
  </si>
  <si>
    <t>-</t>
  </si>
  <si>
    <t>-</t>
  </si>
  <si>
    <t>　資料：体育課，富山県西部体育センター</t>
  </si>
  <si>
    <t>有 形
文化財　</t>
  </si>
  <si>
    <r>
      <t xml:space="preserve">花園町4-72
</t>
    </r>
    <r>
      <rPr>
        <sz val="9"/>
        <rFont val="ＭＳ Ｐ明朝"/>
        <family val="1"/>
      </rPr>
      <t>(チューリップ公園内)</t>
    </r>
  </si>
  <si>
    <r>
      <t xml:space="preserve">旧中越銀行本店
</t>
    </r>
    <r>
      <rPr>
        <sz val="9"/>
        <rFont val="ＭＳ Ｐ明朝"/>
        <family val="1"/>
      </rPr>
      <t>(附．旧中越銀行本店設計図)</t>
    </r>
  </si>
  <si>
    <r>
      <t xml:space="preserve">花園町1-78
</t>
    </r>
    <r>
      <rPr>
        <sz val="9"/>
        <rFont val="ＭＳ Ｐ明朝"/>
        <family val="1"/>
      </rPr>
      <t>(チューリップ公園内)</t>
    </r>
  </si>
  <si>
    <r>
      <t xml:space="preserve">千光寺寺山門
</t>
    </r>
    <r>
      <rPr>
        <sz val="9"/>
        <rFont val="ＭＳ Ｐ明朝"/>
        <family val="1"/>
      </rPr>
      <t>(附．山門棟札．山門棟上一巻覚帳)</t>
    </r>
  </si>
  <si>
    <r>
      <t xml:space="preserve">千光寺書院
</t>
    </r>
    <r>
      <rPr>
        <sz val="6.5"/>
        <rFont val="ＭＳ Ｐ明朝"/>
        <family val="1"/>
      </rPr>
      <t>(附．芹谷山新座式建築工事中大工職毎月人工〆上帳)</t>
    </r>
  </si>
  <si>
    <t>　資料：閑乗寺　夢木香村</t>
  </si>
  <si>
    <t>大正</t>
  </si>
  <si>
    <t>16</t>
  </si>
  <si>
    <t>8.</t>
  </si>
  <si>
    <t>13.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</si>
</sst>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;[Red]\-#,##0.0"/>
    <numFmt numFmtId="179" formatCode="0_);[Red]\(0\)"/>
    <numFmt numFmtId="180" formatCode="&quot;△&quot;\ #,##0;&quot;▲&quot;\ #,##0"/>
    <numFmt numFmtId="181" formatCode="0_ "/>
    <numFmt numFmtId="182" formatCode="\ #,##0;&quot;△&quot;\ #,##0"/>
    <numFmt numFmtId="183" formatCode="\ #,##0.0;&quot;△&quot;\ #,##0.0"/>
    <numFmt numFmtId="184" formatCode="0.0_);[Red]\(0.0\)"/>
    <numFmt numFmtId="185" formatCode="#,##0_);[Red]\(#,##0\)"/>
    <numFmt numFmtId="186" formatCode="0.00_);[Red]\(0.00\)"/>
    <numFmt numFmtId="187" formatCode="#,##0.0_ ;[Red]\-#,##0.0\ "/>
    <numFmt numFmtId="188" formatCode="#,##0_ ;[Red]\-#,##0\ "/>
    <numFmt numFmtId="189" formatCode="#,##0_ "/>
    <numFmt numFmtId="190" formatCode="#,##0.0_ "/>
    <numFmt numFmtId="191" formatCode="#&quot;頭&quot;"/>
    <numFmt numFmtId="192" formatCode="#,##0&quot;kg&quot;"/>
    <numFmt numFmtId="193" formatCode="#,##0&quot;千円&quot;"/>
    <numFmt numFmtId="194" formatCode="#,##0.00_ "/>
    <numFmt numFmtId="195" formatCode="#&quot;年&quot;"/>
    <numFmt numFmtId="196" formatCode="#&quot;日&quot;"/>
    <numFmt numFmtId="197" formatCode="yy\.m\.d"/>
    <numFmt numFmtId="198" formatCode="yy\.\ m\.\ d"/>
    <numFmt numFmtId="199" formatCode="##.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.00_ ;[Red]\-#,##0.00\ "/>
    <numFmt numFmtId="204" formatCode="#,##0.00_);[Red]\(#,##0.00\)"/>
    <numFmt numFmtId="205" formatCode="#,##0.0_);[Red]\(#,##0.0\)"/>
    <numFmt numFmtId="206" formatCode="#,##0.00;&quot;△ &quot;#,##0.00"/>
    <numFmt numFmtId="207" formatCode="#,##0.000;[Red]\-#,##0.000"/>
    <numFmt numFmtId="208" formatCode="0.0%"/>
    <numFmt numFmtId="209" formatCode="&quot;\&quot;#,##0.0;&quot;\&quot;\-#,##0.0"/>
    <numFmt numFmtId="210" formatCode="#,##0.0"/>
    <numFmt numFmtId="211" formatCode="&quot;△&quot;\1\2\3\4"/>
    <numFmt numFmtId="212" formatCode="&quot;△&quot;\=\1\2\3\4"/>
    <numFmt numFmtId="213" formatCode="#,##0;&quot;△ &quot;#,##0"/>
    <numFmt numFmtId="214" formatCode="#,##0.0;&quot;△ &quot;#,##0.0"/>
    <numFmt numFmtId="215" formatCode="&quot;(&quot;##&quot;)&quot;"/>
    <numFmt numFmtId="216" formatCode="#,##0.0;&quot;▲ &quot;#,##0.0"/>
    <numFmt numFmtId="217" formatCode="0.0;&quot;△ &quot;0.0"/>
    <numFmt numFmtId="218" formatCode="0;&quot;△ &quot;0"/>
    <numFmt numFmtId="219" formatCode="0&quot; &quot;;&quot;△ &quot;0&quot; &quot;"/>
    <numFmt numFmtId="220" formatCode="&quot;\&quot;#,##0_);[Red]\(&quot;\&quot;#,##0\)"/>
    <numFmt numFmtId="221" formatCode="0.0"/>
    <numFmt numFmtId="222" formatCode="\(#,##0\)"/>
    <numFmt numFmtId="223" formatCode="0.000000000_ "/>
    <numFmt numFmtId="224" formatCode="0.00000000_ "/>
    <numFmt numFmtId="225" formatCode="0.0000000_ "/>
    <numFmt numFmtId="226" formatCode="0.000000_ "/>
    <numFmt numFmtId="227" formatCode="0.00000_ "/>
    <numFmt numFmtId="228" formatCode="0.0000_ "/>
    <numFmt numFmtId="229" formatCode="0.000_ "/>
    <numFmt numFmtId="230" formatCode="#,##0_日"/>
    <numFmt numFmtId="231" formatCode="#,##0\ &quot;日&quot;"/>
    <numFmt numFmtId="232" formatCode="[$€-2]\ #,##0.00_);[Red]\([$€-2]\ #,##0.00\)"/>
    <numFmt numFmtId="233" formatCode="#,##0&quot;年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22"/>
      <name val="ＭＳ Ｐゴシック"/>
      <family val="3"/>
    </font>
    <font>
      <b/>
      <sz val="22"/>
      <name val="ＭＳ Ｐ明朝"/>
      <family val="1"/>
    </font>
    <font>
      <b/>
      <sz val="30"/>
      <name val="HG丸ｺﾞｼｯｸM-PRO"/>
      <family val="3"/>
    </font>
    <font>
      <b/>
      <sz val="16"/>
      <name val="HG丸ｺﾞｼｯｸM-PRO"/>
      <family val="3"/>
    </font>
    <font>
      <b/>
      <sz val="12.5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8"/>
      <name val="ＭＳ Ｐ明朝"/>
      <family val="1"/>
    </font>
    <font>
      <b/>
      <sz val="12"/>
      <name val="ＭＳ Ｐゴシック"/>
      <family val="3"/>
    </font>
    <font>
      <sz val="12"/>
      <name val="ＭＳ Ｐ明朝"/>
      <family val="1"/>
    </font>
    <font>
      <sz val="10.5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.5"/>
      <name val="ＭＳ Ｐゴシック"/>
      <family val="3"/>
    </font>
    <font>
      <sz val="10.5"/>
      <name val="ＭＳ Ｐゴシック"/>
      <family val="3"/>
    </font>
    <font>
      <b/>
      <sz val="11"/>
      <color indexed="10"/>
      <name val="ＭＳ Ｐゴシック"/>
      <family val="3"/>
    </font>
    <font>
      <sz val="8.5"/>
      <name val="ＭＳ Ｐ明朝"/>
      <family val="1"/>
    </font>
    <font>
      <b/>
      <sz val="11"/>
      <name val="ＭＳ Ｐゴシック"/>
      <family val="3"/>
    </font>
    <font>
      <i/>
      <sz val="10.5"/>
      <name val="ＭＳ Ｐ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7.5"/>
      <name val="ＭＳ Ｐ明朝"/>
      <family val="1"/>
    </font>
    <font>
      <sz val="6"/>
      <name val="ＭＳ Ｐ明朝"/>
      <family val="1"/>
    </font>
    <font>
      <b/>
      <sz val="10.5"/>
      <name val="ＭＳ Ｐ明朝"/>
      <family val="1"/>
    </font>
    <font>
      <sz val="10"/>
      <color indexed="9"/>
      <name val="ＭＳ Ｐ明朝"/>
      <family val="1"/>
    </font>
    <font>
      <sz val="11"/>
      <color indexed="9"/>
      <name val="ＭＳ Ｐ明朝"/>
      <family val="1"/>
    </font>
    <font>
      <b/>
      <sz val="9"/>
      <name val="ＭＳ Ｐゴシック"/>
      <family val="3"/>
    </font>
    <font>
      <b/>
      <sz val="10"/>
      <name val="ＭＳ Ｐ明朝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Ｐ明朝"/>
      <family val="1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color indexed="9"/>
      <name val="ＭＳ Ｐ明朝"/>
      <family val="1"/>
    </font>
    <font>
      <b/>
      <sz val="11"/>
      <name val="ＭＳ Ｐ明朝"/>
      <family val="1"/>
    </font>
    <font>
      <sz val="6.5"/>
      <name val="ＭＳ Ｐ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437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38" fontId="8" fillId="0" borderId="0" xfId="17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21" applyFont="1" applyFill="1" applyAlignment="1">
      <alignment horizontal="left" vertical="center"/>
      <protection/>
    </xf>
    <xf numFmtId="0" fontId="10" fillId="0" borderId="0" xfId="21" applyFont="1" applyFill="1">
      <alignment vertical="center"/>
      <protection/>
    </xf>
    <xf numFmtId="0" fontId="0" fillId="0" borderId="0" xfId="21" applyFont="1" applyFill="1">
      <alignment vertical="center"/>
      <protection/>
    </xf>
    <xf numFmtId="0" fontId="18" fillId="0" borderId="0" xfId="21" applyFont="1" applyFill="1">
      <alignment vertical="center"/>
      <protection/>
    </xf>
    <xf numFmtId="0" fontId="17" fillId="0" borderId="0" xfId="21" applyFont="1" applyFill="1">
      <alignment vertical="center"/>
      <protection/>
    </xf>
    <xf numFmtId="0" fontId="18" fillId="0" borderId="0" xfId="21" applyFont="1" applyFill="1" applyBorder="1">
      <alignment vertical="center"/>
      <protection/>
    </xf>
    <xf numFmtId="0" fontId="16" fillId="0" borderId="0" xfId="21" applyFont="1" applyFill="1" applyAlignment="1">
      <alignment vertical="center"/>
      <protection/>
    </xf>
    <xf numFmtId="38" fontId="19" fillId="0" borderId="0" xfId="17" applyFont="1" applyBorder="1" applyAlignment="1">
      <alignment horizontal="right"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3" xfId="21" applyFont="1" applyFill="1" applyBorder="1" applyAlignment="1">
      <alignment horizontal="center" vertical="center"/>
      <protection/>
    </xf>
    <xf numFmtId="49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49" fontId="8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Alignment="1">
      <alignment vertical="center"/>
      <protection/>
    </xf>
    <xf numFmtId="0" fontId="8" fillId="0" borderId="4" xfId="2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7" fillId="0" borderId="0" xfId="21" applyFont="1" applyFill="1">
      <alignment vertical="center"/>
      <protection/>
    </xf>
    <xf numFmtId="0" fontId="8" fillId="0" borderId="0" xfId="21" applyFont="1" applyFill="1" applyBorder="1" applyAlignment="1">
      <alignment horizontal="distributed" vertical="center"/>
      <protection/>
    </xf>
    <xf numFmtId="0" fontId="8" fillId="0" borderId="3" xfId="21" applyFont="1" applyFill="1" applyBorder="1" applyAlignment="1">
      <alignment horizontal="distributed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Alignment="1">
      <alignment vertical="center"/>
      <protection/>
    </xf>
    <xf numFmtId="0" fontId="8" fillId="0" borderId="5" xfId="21" applyFont="1" applyFill="1" applyBorder="1" applyAlignment="1">
      <alignment horizontal="center" vertical="center" wrapText="1"/>
      <protection/>
    </xf>
    <xf numFmtId="0" fontId="8" fillId="0" borderId="0" xfId="2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21" applyFont="1" applyFill="1" applyAlignment="1">
      <alignment vertical="center"/>
      <protection/>
    </xf>
    <xf numFmtId="0" fontId="15" fillId="0" borderId="0" xfId="21" applyFont="1" applyFill="1" applyBorder="1" applyAlignment="1">
      <alignment horizontal="left" vertical="center"/>
      <protection/>
    </xf>
    <xf numFmtId="0" fontId="18" fillId="0" borderId="0" xfId="21" applyFont="1" applyFill="1" applyAlignment="1">
      <alignment vertical="center"/>
      <protection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textRotation="255" shrinkToFit="1"/>
    </xf>
    <xf numFmtId="0" fontId="9" fillId="0" borderId="0" xfId="0" applyFont="1" applyBorder="1" applyAlignment="1">
      <alignment horizontal="center" vertical="center" textRotation="255" shrinkToFit="1"/>
    </xf>
    <xf numFmtId="0" fontId="9" fillId="0" borderId="0" xfId="21" applyFont="1" applyFill="1" applyAlignment="1">
      <alignment vertical="center"/>
      <protection/>
    </xf>
    <xf numFmtId="0" fontId="22" fillId="0" borderId="6" xfId="21" applyFont="1" applyFill="1" applyBorder="1" applyAlignment="1">
      <alignment horizontal="distributed" vertical="center"/>
      <protection/>
    </xf>
    <xf numFmtId="0" fontId="22" fillId="0" borderId="7" xfId="21" applyFont="1" applyFill="1" applyBorder="1" applyAlignment="1">
      <alignment horizontal="center" vertical="center"/>
      <protection/>
    </xf>
    <xf numFmtId="185" fontId="23" fillId="0" borderId="8" xfId="21" applyNumberFormat="1" applyFont="1" applyFill="1" applyBorder="1" applyAlignment="1">
      <alignment horizontal="right" vertical="center"/>
      <protection/>
    </xf>
    <xf numFmtId="0" fontId="22" fillId="0" borderId="3" xfId="21" applyFont="1" applyFill="1" applyBorder="1" applyAlignment="1">
      <alignment horizontal="distributed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21" applyFont="1" applyFill="1" applyAlignment="1">
      <alignment horizontal="left" vertical="center"/>
      <protection/>
    </xf>
    <xf numFmtId="0" fontId="22" fillId="0" borderId="4" xfId="21" applyFont="1" applyFill="1" applyBorder="1" applyAlignment="1">
      <alignment horizontal="center" vertical="center"/>
      <protection/>
    </xf>
    <xf numFmtId="0" fontId="22" fillId="0" borderId="9" xfId="21" applyFont="1" applyFill="1" applyBorder="1" applyAlignment="1">
      <alignment horizontal="center" vertical="center"/>
      <protection/>
    </xf>
    <xf numFmtId="0" fontId="22" fillId="0" borderId="1" xfId="21" applyFont="1" applyFill="1" applyBorder="1" applyAlignment="1">
      <alignment horizontal="center" vertical="center"/>
      <protection/>
    </xf>
    <xf numFmtId="0" fontId="0" fillId="0" borderId="0" xfId="21" applyFont="1" applyFill="1">
      <alignment vertical="center"/>
      <protection/>
    </xf>
    <xf numFmtId="0" fontId="0" fillId="0" borderId="0" xfId="21" applyFont="1" applyFill="1" applyBorder="1" applyAlignment="1">
      <alignment horizontal="left" vertical="center"/>
      <protection/>
    </xf>
    <xf numFmtId="0" fontId="22" fillId="0" borderId="2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0" fontId="22" fillId="0" borderId="10" xfId="21" applyFont="1" applyFill="1" applyBorder="1" applyAlignment="1">
      <alignment horizontal="center" vertical="center"/>
      <protection/>
    </xf>
    <xf numFmtId="0" fontId="22" fillId="0" borderId="11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distributed" vertical="center"/>
      <protection/>
    </xf>
    <xf numFmtId="0" fontId="22" fillId="0" borderId="12" xfId="21" applyFont="1" applyFill="1" applyBorder="1" applyAlignment="1">
      <alignment horizontal="distributed"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0" xfId="21" applyFont="1">
      <alignment vertical="center"/>
      <protection/>
    </xf>
    <xf numFmtId="0" fontId="7" fillId="0" borderId="0" xfId="21" applyFont="1">
      <alignment vertical="center"/>
      <protection/>
    </xf>
    <xf numFmtId="0" fontId="8" fillId="0" borderId="0" xfId="21" applyFont="1" applyBorder="1" applyAlignment="1">
      <alignment horizontal="left" vertical="center"/>
      <protection/>
    </xf>
    <xf numFmtId="0" fontId="7" fillId="0" borderId="0" xfId="21" applyFont="1" applyAlignment="1">
      <alignment horizontal="center" vertical="center"/>
      <protection/>
    </xf>
    <xf numFmtId="0" fontId="0" fillId="0" borderId="0" xfId="21" applyFill="1">
      <alignment vertical="center"/>
      <protection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0" fillId="0" borderId="0" xfId="21" applyFont="1" applyFill="1" applyBorder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22" fillId="0" borderId="13" xfId="21" applyFont="1" applyFill="1" applyBorder="1" applyAlignment="1">
      <alignment horizontal="center" vertical="center"/>
      <protection/>
    </xf>
    <xf numFmtId="0" fontId="22" fillId="0" borderId="4" xfId="21" applyFont="1" applyFill="1" applyBorder="1" applyAlignment="1">
      <alignment vertical="center" textRotation="255"/>
      <protection/>
    </xf>
    <xf numFmtId="0" fontId="8" fillId="0" borderId="14" xfId="21" applyFont="1" applyFill="1" applyBorder="1" applyAlignment="1">
      <alignment horizontal="distributed" vertical="center"/>
      <protection/>
    </xf>
    <xf numFmtId="0" fontId="23" fillId="0" borderId="14" xfId="21" applyFont="1" applyFill="1" applyBorder="1" applyAlignment="1">
      <alignment horizontal="distributed" vertical="center" shrinkToFit="1"/>
      <protection/>
    </xf>
    <xf numFmtId="0" fontId="28" fillId="0" borderId="0" xfId="21" applyFont="1" applyFill="1" applyBorder="1" applyAlignment="1">
      <alignment horizontal="left" vertical="center" shrinkToFit="1"/>
      <protection/>
    </xf>
    <xf numFmtId="188" fontId="22" fillId="0" borderId="0" xfId="17" applyNumberFormat="1" applyFont="1" applyFill="1" applyBorder="1" applyAlignment="1">
      <alignment horizontal="center" vertical="center"/>
    </xf>
    <xf numFmtId="0" fontId="7" fillId="0" borderId="0" xfId="21" applyFont="1" applyFill="1" applyAlignment="1">
      <alignment horizontal="center" vertical="center"/>
      <protection/>
    </xf>
    <xf numFmtId="0" fontId="24" fillId="0" borderId="0" xfId="21" applyFont="1" applyFill="1" applyBorder="1" applyAlignment="1">
      <alignment horizontal="left" vertical="center"/>
      <protection/>
    </xf>
    <xf numFmtId="0" fontId="23" fillId="0" borderId="0" xfId="21" applyFont="1" applyFill="1" applyBorder="1" applyAlignment="1">
      <alignment horizontal="left" vertical="center"/>
      <protection/>
    </xf>
    <xf numFmtId="0" fontId="22" fillId="0" borderId="15" xfId="21" applyFont="1" applyFill="1" applyBorder="1" applyAlignment="1">
      <alignment horizontal="center" vertical="center"/>
      <protection/>
    </xf>
    <xf numFmtId="0" fontId="22" fillId="0" borderId="2" xfId="21" applyFont="1" applyFill="1" applyBorder="1" applyAlignment="1">
      <alignment vertical="center" textRotation="255"/>
      <protection/>
    </xf>
    <xf numFmtId="0" fontId="0" fillId="0" borderId="14" xfId="21" applyFont="1" applyFill="1" applyBorder="1">
      <alignment vertical="center"/>
      <protection/>
    </xf>
    <xf numFmtId="0" fontId="29" fillId="0" borderId="14" xfId="21" applyFont="1" applyFill="1" applyBorder="1">
      <alignment vertical="center"/>
      <protection/>
    </xf>
    <xf numFmtId="0" fontId="7" fillId="0" borderId="0" xfId="21" applyFont="1" applyFill="1" applyBorder="1" applyAlignment="1">
      <alignment horizontal="distributed" vertical="center"/>
      <protection/>
    </xf>
    <xf numFmtId="0" fontId="0" fillId="0" borderId="0" xfId="21" applyFont="1" applyFill="1" applyBorder="1">
      <alignment vertical="center"/>
      <protection/>
    </xf>
    <xf numFmtId="0" fontId="7" fillId="0" borderId="3" xfId="21" applyFont="1" applyFill="1" applyBorder="1" applyAlignment="1">
      <alignment horizontal="distributed" vertical="center"/>
      <protection/>
    </xf>
    <xf numFmtId="0" fontId="8" fillId="0" borderId="0" xfId="21" applyFont="1" applyFill="1" applyAlignment="1">
      <alignment horizontal="center" vertical="center"/>
      <protection/>
    </xf>
    <xf numFmtId="0" fontId="8" fillId="0" borderId="0" xfId="23" applyFont="1" applyFill="1" applyBorder="1" applyAlignment="1">
      <alignment horizontal="left" vertical="center"/>
      <protection/>
    </xf>
    <xf numFmtId="0" fontId="22" fillId="0" borderId="0" xfId="23" applyFont="1" applyAlignment="1">
      <alignment vertical="center"/>
      <protection/>
    </xf>
    <xf numFmtId="0" fontId="0" fillId="0" borderId="0" xfId="21">
      <alignment vertical="center"/>
      <protection/>
    </xf>
    <xf numFmtId="0" fontId="15" fillId="0" borderId="0" xfId="21" applyFont="1" applyBorder="1" applyAlignment="1">
      <alignment horizontal="left"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3" applyFont="1" applyFill="1" applyBorder="1" applyAlignment="1">
      <alignment horizontal="left" vertical="center"/>
      <protection/>
    </xf>
    <xf numFmtId="0" fontId="26" fillId="0" borderId="0" xfId="23" applyFont="1" applyFill="1" applyBorder="1" applyAlignment="1">
      <alignment horizontal="left" vertical="center"/>
      <protection/>
    </xf>
    <xf numFmtId="0" fontId="22" fillId="0" borderId="0" xfId="23" applyFont="1" applyFill="1" applyBorder="1" applyAlignment="1">
      <alignment vertical="center"/>
      <protection/>
    </xf>
    <xf numFmtId="0" fontId="22" fillId="0" borderId="0" xfId="23" applyFont="1" applyFill="1" applyAlignment="1">
      <alignment vertical="center"/>
      <protection/>
    </xf>
    <xf numFmtId="0" fontId="22" fillId="0" borderId="0" xfId="2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21" applyFont="1">
      <alignment vertical="center"/>
      <protection/>
    </xf>
    <xf numFmtId="0" fontId="8" fillId="0" borderId="0" xfId="21" applyFont="1" applyFill="1" applyAlignment="1">
      <alignment horizontal="left" vertical="center"/>
      <protection/>
    </xf>
    <xf numFmtId="0" fontId="7" fillId="0" borderId="0" xfId="21" applyFont="1" applyFill="1" applyBorder="1">
      <alignment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7" fillId="0" borderId="0" xfId="21" applyFont="1" applyBorder="1">
      <alignment vertical="center"/>
      <protection/>
    </xf>
    <xf numFmtId="0" fontId="7" fillId="0" borderId="0" xfId="21" applyFont="1" applyAlignment="1">
      <alignment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7" fillId="0" borderId="16" xfId="21" applyFont="1" applyBorder="1" applyAlignment="1">
      <alignment horizontal="center" vertical="center"/>
      <protection/>
    </xf>
    <xf numFmtId="0" fontId="0" fillId="0" borderId="1" xfId="21" applyFont="1" applyFill="1" applyBorder="1">
      <alignment vertical="center"/>
      <protection/>
    </xf>
    <xf numFmtId="0" fontId="0" fillId="0" borderId="3" xfId="21" applyFont="1" applyFill="1" applyBorder="1">
      <alignment vertical="center"/>
      <protection/>
    </xf>
    <xf numFmtId="0" fontId="22" fillId="0" borderId="1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7" fillId="0" borderId="0" xfId="21" applyFont="1" applyFill="1" applyAlignment="1">
      <alignment/>
      <protection/>
    </xf>
    <xf numFmtId="0" fontId="7" fillId="0" borderId="0" xfId="0" applyFont="1" applyFill="1" applyAlignment="1">
      <alignment/>
    </xf>
    <xf numFmtId="0" fontId="7" fillId="0" borderId="10" xfId="2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7" fillId="0" borderId="10" xfId="21" applyFont="1" applyFill="1" applyBorder="1" applyAlignment="1">
      <alignment horizontal="center" vertical="center" wrapText="1"/>
      <protection/>
    </xf>
    <xf numFmtId="0" fontId="15" fillId="0" borderId="0" xfId="21" applyFont="1" applyFill="1" applyBorder="1" applyAlignment="1">
      <alignment vertical="center"/>
      <protection/>
    </xf>
    <xf numFmtId="0" fontId="6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2" fillId="0" borderId="19" xfId="0" applyFont="1" applyFill="1" applyBorder="1" applyAlignment="1">
      <alignment horizontal="distributed" vertical="center"/>
    </xf>
    <xf numFmtId="0" fontId="22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38" fontId="7" fillId="0" borderId="0" xfId="17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38" fontId="22" fillId="0" borderId="13" xfId="17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/>
    </xf>
    <xf numFmtId="38" fontId="7" fillId="0" borderId="0" xfId="17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0" xfId="24" applyFont="1" applyFill="1" applyBorder="1" applyAlignment="1">
      <alignment vertical="center"/>
      <protection/>
    </xf>
    <xf numFmtId="0" fontId="7" fillId="0" borderId="0" xfId="24" applyFont="1" applyFill="1">
      <alignment vertical="center"/>
      <protection/>
    </xf>
    <xf numFmtId="0" fontId="10" fillId="0" borderId="0" xfId="24" applyFont="1" applyFill="1">
      <alignment vertical="center"/>
      <protection/>
    </xf>
    <xf numFmtId="0" fontId="32" fillId="0" borderId="0" xfId="24" applyFont="1" applyFill="1" applyBorder="1" applyAlignment="1">
      <alignment horizontal="left" vertical="center"/>
      <protection/>
    </xf>
    <xf numFmtId="0" fontId="9" fillId="0" borderId="0" xfId="24" applyFont="1" applyFill="1" applyAlignment="1">
      <alignment horizontal="left" vertical="center"/>
      <protection/>
    </xf>
    <xf numFmtId="0" fontId="0" fillId="0" borderId="0" xfId="24" applyFont="1" applyFill="1">
      <alignment vertical="center"/>
      <protection/>
    </xf>
    <xf numFmtId="0" fontId="0" fillId="0" borderId="20" xfId="24" applyFont="1" applyFill="1" applyBorder="1" applyAlignment="1">
      <alignment horizontal="distributed" vertical="center"/>
      <protection/>
    </xf>
    <xf numFmtId="0" fontId="19" fillId="0" borderId="20" xfId="24" applyFont="1" applyFill="1" applyBorder="1" applyAlignment="1">
      <alignment horizontal="distributed" vertical="center" wrapText="1"/>
      <protection/>
    </xf>
    <xf numFmtId="0" fontId="19" fillId="0" borderId="16" xfId="24" applyFont="1" applyFill="1" applyBorder="1" applyAlignment="1">
      <alignment horizontal="distributed" vertical="center" wrapText="1"/>
      <protection/>
    </xf>
    <xf numFmtId="0" fontId="19" fillId="0" borderId="5" xfId="24" applyFont="1" applyFill="1" applyBorder="1" applyAlignment="1">
      <alignment horizontal="distributed" vertical="center" wrapText="1"/>
      <protection/>
    </xf>
    <xf numFmtId="0" fontId="19" fillId="0" borderId="17" xfId="24" applyFont="1" applyFill="1" applyBorder="1" applyAlignment="1">
      <alignment horizontal="distributed" vertical="center" wrapText="1"/>
      <protection/>
    </xf>
    <xf numFmtId="0" fontId="19" fillId="0" borderId="17" xfId="24" applyFont="1" applyFill="1" applyBorder="1">
      <alignment vertical="center"/>
      <protection/>
    </xf>
    <xf numFmtId="0" fontId="19" fillId="0" borderId="16" xfId="24" applyFont="1" applyFill="1" applyBorder="1">
      <alignment vertical="center"/>
      <protection/>
    </xf>
    <xf numFmtId="0" fontId="28" fillId="0" borderId="9" xfId="24" applyFont="1" applyFill="1" applyBorder="1" applyAlignment="1">
      <alignment horizontal="distributed" vertical="center"/>
      <protection/>
    </xf>
    <xf numFmtId="0" fontId="28" fillId="0" borderId="21" xfId="24" applyFont="1" applyFill="1" applyBorder="1" applyAlignment="1">
      <alignment horizontal="distributed" vertical="center"/>
      <protection/>
    </xf>
    <xf numFmtId="0" fontId="28" fillId="0" borderId="2" xfId="24" applyFont="1" applyFill="1" applyBorder="1" applyAlignment="1">
      <alignment horizontal="distributed" vertical="center"/>
      <protection/>
    </xf>
    <xf numFmtId="38" fontId="8" fillId="0" borderId="1" xfId="17" applyFont="1" applyFill="1" applyBorder="1" applyAlignment="1">
      <alignment vertical="center"/>
    </xf>
    <xf numFmtId="0" fontId="0" fillId="0" borderId="1" xfId="24" applyFont="1" applyFill="1" applyBorder="1" applyAlignment="1">
      <alignment vertical="center"/>
      <protection/>
    </xf>
    <xf numFmtId="185" fontId="8" fillId="0" borderId="0" xfId="24" applyNumberFormat="1" applyFont="1" applyFill="1" applyBorder="1" applyAlignment="1">
      <alignment vertical="center"/>
      <protection/>
    </xf>
    <xf numFmtId="0" fontId="7" fillId="0" borderId="0" xfId="24" applyFont="1" applyFill="1" applyAlignment="1">
      <alignment vertical="center"/>
      <protection/>
    </xf>
    <xf numFmtId="0" fontId="0" fillId="0" borderId="0" xfId="24" applyFont="1" applyFill="1" applyBorder="1" applyAlignment="1">
      <alignment vertical="center"/>
      <protection/>
    </xf>
    <xf numFmtId="0" fontId="0" fillId="0" borderId="0" xfId="24" applyFont="1" applyFill="1" applyAlignment="1">
      <alignment vertical="center"/>
      <protection/>
    </xf>
    <xf numFmtId="0" fontId="9" fillId="0" borderId="21" xfId="24" applyFont="1" applyFill="1" applyBorder="1" applyAlignment="1">
      <alignment horizontal="distributed" vertical="center"/>
      <protection/>
    </xf>
    <xf numFmtId="0" fontId="9" fillId="0" borderId="22" xfId="24" applyFont="1" applyFill="1" applyBorder="1" applyAlignment="1">
      <alignment horizontal="distributed" vertical="center"/>
      <protection/>
    </xf>
    <xf numFmtId="38" fontId="8" fillId="0" borderId="0" xfId="17" applyFont="1" applyFill="1" applyBorder="1" applyAlignment="1">
      <alignment vertical="center"/>
    </xf>
    <xf numFmtId="0" fontId="7" fillId="0" borderId="0" xfId="24" applyFont="1" applyFill="1" applyBorder="1" applyAlignment="1">
      <alignment vertical="center"/>
      <protection/>
    </xf>
    <xf numFmtId="0" fontId="28" fillId="0" borderId="23" xfId="24" applyFont="1" applyFill="1" applyBorder="1" applyAlignment="1">
      <alignment horizontal="distributed" vertical="center"/>
      <protection/>
    </xf>
    <xf numFmtId="178" fontId="8" fillId="0" borderId="3" xfId="17" applyNumberFormat="1" applyFont="1" applyFill="1" applyBorder="1" applyAlignment="1">
      <alignment vertical="center"/>
    </xf>
    <xf numFmtId="0" fontId="7" fillId="0" borderId="0" xfId="24" applyFont="1" applyFill="1" applyAlignment="1">
      <alignment/>
      <protection/>
    </xf>
    <xf numFmtId="0" fontId="7" fillId="0" borderId="0" xfId="24" applyFont="1" applyFill="1" applyBorder="1">
      <alignment vertical="center"/>
      <protection/>
    </xf>
    <xf numFmtId="0" fontId="0" fillId="0" borderId="0" xfId="24" applyFont="1" applyFill="1" applyBorder="1">
      <alignment vertical="center"/>
      <protection/>
    </xf>
    <xf numFmtId="0" fontId="19" fillId="0" borderId="11" xfId="24" applyFont="1" applyFill="1" applyBorder="1" applyAlignment="1">
      <alignment horizontal="distributed" vertical="center" wrapText="1"/>
      <protection/>
    </xf>
    <xf numFmtId="0" fontId="0" fillId="0" borderId="10" xfId="24" applyFont="1" applyFill="1" applyBorder="1" applyAlignment="1">
      <alignment horizontal="distributed" vertical="center"/>
      <protection/>
    </xf>
    <xf numFmtId="0" fontId="19" fillId="0" borderId="18" xfId="24" applyFont="1" applyFill="1" applyBorder="1" applyAlignment="1">
      <alignment horizontal="distributed" vertical="center" wrapText="1"/>
      <protection/>
    </xf>
    <xf numFmtId="0" fontId="19" fillId="0" borderId="10" xfId="24" applyFont="1" applyFill="1" applyBorder="1" applyAlignment="1">
      <alignment horizontal="distributed" vertical="center" wrapText="1"/>
      <protection/>
    </xf>
    <xf numFmtId="0" fontId="19" fillId="0" borderId="18" xfId="24" applyFont="1" applyFill="1" applyBorder="1" applyAlignment="1">
      <alignment horizontal="distributed" vertical="center"/>
      <protection/>
    </xf>
    <xf numFmtId="0" fontId="19" fillId="0" borderId="11" xfId="24" applyFont="1" applyFill="1" applyBorder="1" applyAlignment="1">
      <alignment horizontal="distributed" vertical="center" wrapText="1" shrinkToFit="1"/>
      <protection/>
    </xf>
    <xf numFmtId="0" fontId="19" fillId="0" borderId="11" xfId="24" applyFont="1" applyFill="1" applyBorder="1" applyAlignment="1">
      <alignment horizontal="distributed" vertical="center" shrinkToFit="1"/>
      <protection/>
    </xf>
    <xf numFmtId="38" fontId="19" fillId="0" borderId="9" xfId="17" applyFont="1" applyFill="1" applyBorder="1" applyAlignment="1">
      <alignment vertical="center"/>
    </xf>
    <xf numFmtId="0" fontId="9" fillId="0" borderId="11" xfId="24" applyFont="1" applyFill="1" applyBorder="1" applyAlignment="1">
      <alignment horizontal="distributed" vertical="center"/>
      <protection/>
    </xf>
    <xf numFmtId="0" fontId="28" fillId="0" borderId="1" xfId="24" applyFont="1" applyFill="1" applyBorder="1" applyAlignment="1">
      <alignment horizontal="distributed" vertical="center"/>
      <protection/>
    </xf>
    <xf numFmtId="38" fontId="8" fillId="0" borderId="3" xfId="17" applyFont="1" applyFill="1" applyBorder="1" applyAlignment="1">
      <alignment vertical="center"/>
    </xf>
    <xf numFmtId="0" fontId="9" fillId="0" borderId="0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vertical="center"/>
      <protection/>
    </xf>
    <xf numFmtId="0" fontId="33" fillId="0" borderId="4" xfId="24" applyFont="1" applyFill="1" applyBorder="1" applyAlignment="1">
      <alignment horizontal="distributed" vertical="center"/>
      <protection/>
    </xf>
    <xf numFmtId="0" fontId="19" fillId="0" borderId="9" xfId="24" applyFont="1" applyFill="1" applyBorder="1" applyAlignment="1">
      <alignment horizontal="distributed" vertical="center" wrapText="1" shrinkToFit="1"/>
      <protection/>
    </xf>
    <xf numFmtId="0" fontId="19" fillId="0" borderId="21" xfId="24" applyFont="1" applyFill="1" applyBorder="1" applyAlignment="1">
      <alignment horizontal="distributed" vertical="center" wrapText="1"/>
      <protection/>
    </xf>
    <xf numFmtId="0" fontId="19" fillId="0" borderId="9" xfId="24" applyFont="1" applyFill="1" applyBorder="1" applyAlignment="1">
      <alignment horizontal="distributed" vertical="center" wrapText="1"/>
      <protection/>
    </xf>
    <xf numFmtId="0" fontId="19" fillId="0" borderId="4" xfId="24" applyFont="1" applyFill="1" applyBorder="1" applyAlignment="1">
      <alignment horizontal="distributed" vertical="center" wrapText="1"/>
      <protection/>
    </xf>
    <xf numFmtId="38" fontId="19" fillId="0" borderId="4" xfId="17" applyFont="1" applyFill="1" applyBorder="1" applyAlignment="1">
      <alignment vertical="center"/>
    </xf>
    <xf numFmtId="0" fontId="9" fillId="0" borderId="0" xfId="24" applyFont="1" applyFill="1" applyBorder="1" applyAlignment="1">
      <alignment horizontal="distributed" vertical="center" wrapText="1" shrinkToFit="1"/>
      <protection/>
    </xf>
    <xf numFmtId="0" fontId="28" fillId="0" borderId="0" xfId="24" applyFont="1" applyFill="1" applyBorder="1" applyAlignment="1">
      <alignment horizontal="distributed" vertical="center"/>
      <protection/>
    </xf>
    <xf numFmtId="0" fontId="9" fillId="0" borderId="0" xfId="24" applyFont="1" applyFill="1" applyBorder="1" applyAlignment="1">
      <alignment horizontal="distributed" vertical="center"/>
      <protection/>
    </xf>
    <xf numFmtId="0" fontId="0" fillId="0" borderId="0" xfId="24" applyFont="1" applyFill="1" applyBorder="1" applyAlignment="1">
      <alignment horizontal="center" vertical="center"/>
      <protection/>
    </xf>
    <xf numFmtId="0" fontId="0" fillId="0" borderId="4" xfId="24" applyFont="1" applyFill="1" applyBorder="1" applyAlignment="1">
      <alignment horizontal="distributed" vertical="center"/>
      <protection/>
    </xf>
    <xf numFmtId="185" fontId="19" fillId="0" borderId="4" xfId="24" applyNumberFormat="1" applyFont="1" applyFill="1" applyBorder="1" applyAlignment="1">
      <alignment/>
      <protection/>
    </xf>
    <xf numFmtId="185" fontId="19" fillId="0" borderId="9" xfId="24" applyNumberFormat="1" applyFont="1" applyFill="1" applyBorder="1" applyAlignment="1">
      <alignment/>
      <protection/>
    </xf>
    <xf numFmtId="185" fontId="19" fillId="0" borderId="4" xfId="24" applyNumberFormat="1" applyFont="1" applyFill="1" applyBorder="1" applyAlignment="1">
      <alignment vertical="center"/>
      <protection/>
    </xf>
    <xf numFmtId="0" fontId="19" fillId="0" borderId="9" xfId="24" applyFont="1" applyFill="1" applyBorder="1" applyAlignment="1">
      <alignment horizontal="center" vertical="center" wrapText="1"/>
      <protection/>
    </xf>
    <xf numFmtId="0" fontId="19" fillId="0" borderId="4" xfId="24" applyFont="1" applyFill="1" applyBorder="1">
      <alignment vertical="center"/>
      <protection/>
    </xf>
    <xf numFmtId="0" fontId="19" fillId="0" borderId="9" xfId="24" applyFont="1" applyFill="1" applyBorder="1" applyAlignment="1">
      <alignment horizontal="distributed" vertical="center" shrinkToFit="1"/>
      <protection/>
    </xf>
    <xf numFmtId="0" fontId="19" fillId="0" borderId="9" xfId="24" applyFont="1" applyFill="1" applyBorder="1">
      <alignment vertical="center"/>
      <protection/>
    </xf>
    <xf numFmtId="0" fontId="19" fillId="0" borderId="2" xfId="24" applyFont="1" applyFill="1" applyBorder="1">
      <alignment vertical="center"/>
      <protection/>
    </xf>
    <xf numFmtId="0" fontId="33" fillId="0" borderId="10" xfId="24" applyFont="1" applyFill="1" applyBorder="1">
      <alignment vertical="center"/>
      <protection/>
    </xf>
    <xf numFmtId="0" fontId="33" fillId="0" borderId="11" xfId="24" applyFont="1" applyFill="1" applyBorder="1" applyAlignment="1">
      <alignment vertical="center"/>
      <protection/>
    </xf>
    <xf numFmtId="0" fontId="9" fillId="0" borderId="0" xfId="24" applyFont="1" applyFill="1" applyBorder="1" applyAlignment="1">
      <alignment horizontal="distributed" vertical="center" wrapText="1"/>
      <protection/>
    </xf>
    <xf numFmtId="38" fontId="8" fillId="0" borderId="1" xfId="17" applyFont="1" applyFill="1" applyBorder="1" applyAlignment="1">
      <alignment horizontal="right" vertical="center"/>
    </xf>
    <xf numFmtId="38" fontId="8" fillId="0" borderId="0" xfId="17" applyFont="1" applyFill="1" applyBorder="1" applyAlignment="1">
      <alignment horizontal="right" vertical="center"/>
    </xf>
    <xf numFmtId="0" fontId="19" fillId="0" borderId="0" xfId="24" applyFont="1" applyFill="1" applyBorder="1" applyAlignment="1">
      <alignment horizontal="distributed" vertical="center" wrapText="1"/>
      <protection/>
    </xf>
    <xf numFmtId="0" fontId="19" fillId="0" borderId="9" xfId="24" applyFont="1" applyFill="1" applyBorder="1" applyAlignment="1">
      <alignment horizontal="left" vertical="center" shrinkToFit="1"/>
      <protection/>
    </xf>
    <xf numFmtId="0" fontId="9" fillId="0" borderId="12" xfId="24" applyFont="1" applyFill="1" applyBorder="1" applyAlignment="1">
      <alignment horizontal="center" vertical="center"/>
      <protection/>
    </xf>
    <xf numFmtId="0" fontId="9" fillId="0" borderId="22" xfId="24" applyFont="1" applyFill="1" applyBorder="1" applyAlignment="1">
      <alignment horizontal="distributed" vertical="center" wrapText="1"/>
      <protection/>
    </xf>
    <xf numFmtId="0" fontId="28" fillId="0" borderId="11" xfId="24" applyFont="1" applyFill="1" applyBorder="1" applyAlignment="1">
      <alignment horizontal="distributed" vertical="center"/>
      <protection/>
    </xf>
    <xf numFmtId="38" fontId="9" fillId="0" borderId="0" xfId="17" applyFont="1" applyFill="1" applyBorder="1" applyAlignment="1">
      <alignment horizontal="right" vertical="center" wrapText="1"/>
    </xf>
    <xf numFmtId="0" fontId="9" fillId="0" borderId="0" xfId="24" applyFont="1" applyFill="1" applyBorder="1" applyAlignment="1">
      <alignment horizontal="right" vertical="center"/>
      <protection/>
    </xf>
    <xf numFmtId="0" fontId="9" fillId="0" borderId="0" xfId="24" applyFont="1" applyFill="1" applyBorder="1" applyAlignment="1">
      <alignment horizontal="right" vertical="center" wrapText="1"/>
      <protection/>
    </xf>
    <xf numFmtId="38" fontId="19" fillId="0" borderId="0" xfId="17" applyFont="1" applyFill="1" applyBorder="1" applyAlignment="1">
      <alignment horizontal="right" vertical="center" wrapText="1"/>
    </xf>
    <xf numFmtId="0" fontId="9" fillId="0" borderId="24" xfId="24" applyFont="1" applyFill="1" applyBorder="1" applyAlignment="1">
      <alignment horizontal="distributed" vertical="center"/>
      <protection/>
    </xf>
    <xf numFmtId="38" fontId="8" fillId="0" borderId="25" xfId="17" applyFont="1" applyFill="1" applyBorder="1" applyAlignment="1">
      <alignment vertical="center"/>
    </xf>
    <xf numFmtId="38" fontId="8" fillId="0" borderId="3" xfId="17" applyFont="1" applyFill="1" applyBorder="1" applyAlignment="1">
      <alignment horizontal="right" vertical="center"/>
    </xf>
    <xf numFmtId="0" fontId="8" fillId="0" borderId="0" xfId="24" applyFont="1" applyFill="1" applyBorder="1" applyAlignment="1">
      <alignment horizontal="left"/>
      <protection/>
    </xf>
    <xf numFmtId="0" fontId="8" fillId="0" borderId="0" xfId="21" applyFont="1" applyBorder="1" applyAlignment="1">
      <alignment vertical="center"/>
      <protection/>
    </xf>
    <xf numFmtId="0" fontId="22" fillId="0" borderId="11" xfId="21" applyFont="1" applyFill="1" applyBorder="1" applyAlignment="1">
      <alignment horizontal="distributed" vertical="center"/>
      <protection/>
    </xf>
    <xf numFmtId="0" fontId="22" fillId="0" borderId="21" xfId="21" applyFont="1" applyFill="1" applyBorder="1" applyAlignment="1">
      <alignment horizontal="center" vertical="distributed"/>
      <protection/>
    </xf>
    <xf numFmtId="0" fontId="0" fillId="0" borderId="9" xfId="21" applyFont="1" applyFill="1" applyBorder="1">
      <alignment vertical="center"/>
      <protection/>
    </xf>
    <xf numFmtId="0" fontId="22" fillId="0" borderId="22" xfId="21" applyFont="1" applyFill="1" applyBorder="1" applyAlignment="1">
      <alignment horizontal="distributed" vertical="center"/>
      <protection/>
    </xf>
    <xf numFmtId="0" fontId="22" fillId="0" borderId="10" xfId="21" applyFont="1" applyFill="1" applyBorder="1" applyAlignment="1">
      <alignment horizontal="distributed" vertical="center"/>
      <protection/>
    </xf>
    <xf numFmtId="0" fontId="0" fillId="0" borderId="11" xfId="21" applyFont="1" applyFill="1" applyBorder="1">
      <alignment vertical="center"/>
      <protection/>
    </xf>
    <xf numFmtId="0" fontId="22" fillId="0" borderId="25" xfId="21" applyFont="1" applyFill="1" applyBorder="1" applyAlignment="1">
      <alignment horizontal="distributed" vertical="center"/>
      <protection/>
    </xf>
    <xf numFmtId="0" fontId="8" fillId="0" borderId="5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0" fillId="0" borderId="0" xfId="21" applyBorder="1" applyAlignment="1">
      <alignment horizontal="center" vertical="center" textRotation="255" wrapText="1"/>
      <protection/>
    </xf>
    <xf numFmtId="38" fontId="7" fillId="0" borderId="0" xfId="17" applyFont="1" applyBorder="1" applyAlignment="1">
      <alignment horizontal="distributed" vertical="center"/>
    </xf>
    <xf numFmtId="38" fontId="7" fillId="0" borderId="0" xfId="17" applyFont="1" applyBorder="1" applyAlignment="1">
      <alignment horizontal="left" vertical="center"/>
    </xf>
    <xf numFmtId="38" fontId="8" fillId="0" borderId="0" xfId="17" applyFont="1" applyBorder="1" applyAlignment="1">
      <alignment horizontal="distributed" vertical="center"/>
    </xf>
    <xf numFmtId="199" fontId="8" fillId="0" borderId="0" xfId="17" applyNumberFormat="1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0" fontId="0" fillId="0" borderId="0" xfId="21" applyBorder="1" applyAlignment="1">
      <alignment vertical="center"/>
      <protection/>
    </xf>
    <xf numFmtId="38" fontId="7" fillId="0" borderId="0" xfId="17" applyFont="1" applyBorder="1" applyAlignment="1">
      <alignment horizontal="distributed" vertical="center" wrapText="1"/>
    </xf>
    <xf numFmtId="38" fontId="9" fillId="0" borderId="0" xfId="17" applyFont="1" applyBorder="1" applyAlignment="1">
      <alignment horizontal="distributed" vertical="center"/>
    </xf>
    <xf numFmtId="0" fontId="15" fillId="0" borderId="0" xfId="21" applyFont="1" applyBorder="1" applyAlignment="1">
      <alignment vertical="center"/>
      <protection/>
    </xf>
    <xf numFmtId="38" fontId="7" fillId="0" borderId="0" xfId="17" applyFont="1" applyBorder="1" applyAlignment="1">
      <alignment horizontal="left" vertical="center" wrapText="1"/>
    </xf>
    <xf numFmtId="0" fontId="35" fillId="0" borderId="0" xfId="21" applyFont="1" applyBorder="1" applyAlignment="1">
      <alignment horizontal="center" vertical="distributed" textRotation="255"/>
      <protection/>
    </xf>
    <xf numFmtId="0" fontId="10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center" vertical="center" textRotation="255"/>
      <protection/>
    </xf>
    <xf numFmtId="0" fontId="24" fillId="0" borderId="0" xfId="21" applyFont="1" applyBorder="1" applyAlignment="1">
      <alignment vertical="center"/>
      <protection/>
    </xf>
    <xf numFmtId="38" fontId="8" fillId="0" borderId="0" xfId="17" applyFont="1" applyBorder="1" applyAlignment="1">
      <alignment horizontal="distributed" vertical="center" wrapText="1"/>
    </xf>
    <xf numFmtId="38" fontId="9" fillId="0" borderId="0" xfId="17" applyFont="1" applyBorder="1" applyAlignment="1">
      <alignment horizontal="distributed" vertical="center" wrapText="1"/>
    </xf>
    <xf numFmtId="0" fontId="7" fillId="0" borderId="0" xfId="21" applyFont="1" applyBorder="1" applyAlignment="1">
      <alignment vertical="center"/>
      <protection/>
    </xf>
    <xf numFmtId="0" fontId="8" fillId="0" borderId="11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 wrapText="1"/>
      <protection/>
    </xf>
    <xf numFmtId="0" fontId="9" fillId="0" borderId="4" xfId="21" applyFont="1" applyFill="1" applyBorder="1" applyAlignment="1">
      <alignment horizontal="center" vertical="center" shrinkToFit="1"/>
      <protection/>
    </xf>
    <xf numFmtId="0" fontId="9" fillId="0" borderId="13" xfId="21" applyFont="1" applyFill="1" applyBorder="1" applyAlignment="1">
      <alignment horizontal="center" vertical="center" shrinkToFit="1"/>
      <protection/>
    </xf>
    <xf numFmtId="0" fontId="8" fillId="0" borderId="1" xfId="21" applyFont="1" applyFill="1" applyBorder="1" applyAlignment="1">
      <alignment horizontal="center" vertical="center" shrinkToFit="1"/>
      <protection/>
    </xf>
    <xf numFmtId="38" fontId="8" fillId="0" borderId="1" xfId="17" applyFont="1" applyFill="1" applyBorder="1" applyAlignment="1">
      <alignment horizontal="right" vertical="center" shrinkToFit="1"/>
    </xf>
    <xf numFmtId="38" fontId="8" fillId="0" borderId="0" xfId="17" applyFont="1" applyFill="1" applyBorder="1" applyAlignment="1">
      <alignment horizontal="right" vertical="center" shrinkToFit="1"/>
    </xf>
    <xf numFmtId="0" fontId="10" fillId="0" borderId="0" xfId="21" applyFont="1" applyFill="1" applyBorder="1">
      <alignment vertical="center"/>
      <protection/>
    </xf>
    <xf numFmtId="0" fontId="10" fillId="0" borderId="0" xfId="21" applyFont="1" applyFill="1" applyAlignment="1">
      <alignment horizont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16" xfId="21" applyFont="1" applyFill="1" applyBorder="1" applyAlignment="1">
      <alignment horizontal="center" vertical="center"/>
      <protection/>
    </xf>
    <xf numFmtId="0" fontId="7" fillId="0" borderId="19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7" fillId="0" borderId="20" xfId="21" applyFont="1" applyFill="1" applyBorder="1" applyAlignment="1">
      <alignment horizontal="center" vertical="center"/>
      <protection/>
    </xf>
    <xf numFmtId="0" fontId="7" fillId="0" borderId="20" xfId="21" applyFont="1" applyFill="1" applyBorder="1" applyAlignment="1">
      <alignment horizontal="distributed" vertical="center"/>
      <protection/>
    </xf>
    <xf numFmtId="38" fontId="7" fillId="0" borderId="0" xfId="17" applyFont="1" applyFill="1" applyBorder="1" applyAlignment="1">
      <alignment horizontal="distributed" vertical="center"/>
    </xf>
    <xf numFmtId="38" fontId="7" fillId="0" borderId="0" xfId="17" applyFont="1" applyFill="1" applyBorder="1" applyAlignment="1">
      <alignment horizontal="left" vertical="center"/>
    </xf>
    <xf numFmtId="38" fontId="7" fillId="0" borderId="0" xfId="17" applyFont="1" applyFill="1" applyBorder="1" applyAlignment="1">
      <alignment horizontal="center" vertical="center"/>
    </xf>
    <xf numFmtId="49" fontId="7" fillId="0" borderId="0" xfId="17" applyNumberFormat="1" applyFont="1" applyFill="1" applyBorder="1" applyAlignment="1">
      <alignment horizontal="center" vertical="center"/>
    </xf>
    <xf numFmtId="0" fontId="8" fillId="0" borderId="0" xfId="21" applyFont="1" applyFill="1" applyBorder="1">
      <alignment vertical="center"/>
      <protection/>
    </xf>
    <xf numFmtId="0" fontId="8" fillId="0" borderId="0" xfId="21" applyFont="1" applyFill="1">
      <alignment vertical="center"/>
      <protection/>
    </xf>
    <xf numFmtId="0" fontId="9" fillId="0" borderId="0" xfId="0" applyFont="1" applyFill="1" applyAlignment="1">
      <alignment/>
    </xf>
    <xf numFmtId="0" fontId="18" fillId="0" borderId="0" xfId="22" applyFont="1" applyFill="1">
      <alignment vertical="center"/>
      <protection/>
    </xf>
    <xf numFmtId="0" fontId="9" fillId="0" borderId="0" xfId="0" applyFont="1" applyFill="1" applyBorder="1" applyAlignment="1">
      <alignment/>
    </xf>
    <xf numFmtId="0" fontId="7" fillId="0" borderId="5" xfId="21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15" fillId="0" borderId="0" xfId="22" applyFont="1" applyFill="1" applyBorder="1" applyAlignment="1">
      <alignment horizontal="left" vertical="center"/>
      <protection/>
    </xf>
    <xf numFmtId="0" fontId="0" fillId="0" borderId="0" xfId="22" applyFill="1">
      <alignment vertical="center"/>
      <protection/>
    </xf>
    <xf numFmtId="0" fontId="0" fillId="0" borderId="0" xfId="22" applyFont="1" applyFill="1" applyBorder="1" applyAlignment="1">
      <alignment horizontal="left" vertical="center"/>
      <protection/>
    </xf>
    <xf numFmtId="0" fontId="22" fillId="0" borderId="26" xfId="22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vertical="center"/>
      <protection/>
    </xf>
    <xf numFmtId="0" fontId="7" fillId="0" borderId="0" xfId="22" applyFont="1" applyFill="1" applyAlignment="1">
      <alignment/>
      <protection/>
    </xf>
    <xf numFmtId="0" fontId="0" fillId="0" borderId="0" xfId="22" applyFont="1" applyFill="1">
      <alignment vertical="center"/>
      <protection/>
    </xf>
    <xf numFmtId="0" fontId="18" fillId="0" borderId="0" xfId="22" applyFont="1" applyFill="1" applyBorder="1">
      <alignment vertical="center"/>
      <protection/>
    </xf>
    <xf numFmtId="0" fontId="15" fillId="0" borderId="0" xfId="22" applyFont="1" applyFill="1" applyBorder="1" applyAlignment="1">
      <alignment vertical="center"/>
      <protection/>
    </xf>
    <xf numFmtId="0" fontId="7" fillId="0" borderId="0" xfId="22" applyFont="1" applyFill="1">
      <alignment vertical="center"/>
      <protection/>
    </xf>
    <xf numFmtId="0" fontId="22" fillId="0" borderId="16" xfId="22" applyFont="1" applyFill="1" applyBorder="1" applyAlignment="1">
      <alignment horizontal="distributed" vertical="center"/>
      <protection/>
    </xf>
    <xf numFmtId="0" fontId="17" fillId="0" borderId="0" xfId="22" applyFont="1" applyFill="1" applyAlignment="1">
      <alignment horizontal="right" vertical="center"/>
      <protection/>
    </xf>
    <xf numFmtId="0" fontId="7" fillId="0" borderId="0" xfId="22" applyFont="1" applyAlignment="1">
      <alignment/>
      <protection/>
    </xf>
    <xf numFmtId="0" fontId="7" fillId="0" borderId="0" xfId="22" applyFont="1">
      <alignment vertical="center"/>
      <protection/>
    </xf>
    <xf numFmtId="0" fontId="0" fillId="0" borderId="0" xfId="22" applyFont="1">
      <alignment vertical="center"/>
      <protection/>
    </xf>
    <xf numFmtId="0" fontId="22" fillId="0" borderId="1" xfId="22" applyFont="1" applyFill="1" applyBorder="1" applyAlignment="1">
      <alignment horizontal="center" vertical="distributed" textRotation="255"/>
      <protection/>
    </xf>
    <xf numFmtId="0" fontId="22" fillId="0" borderId="26" xfId="22" applyFont="1" applyFill="1" applyBorder="1" applyAlignment="1">
      <alignment horizontal="center" vertical="distributed" textRotation="255"/>
      <protection/>
    </xf>
    <xf numFmtId="185" fontId="22" fillId="0" borderId="4" xfId="22" applyNumberFormat="1" applyFont="1" applyFill="1" applyBorder="1" applyAlignment="1">
      <alignment horizontal="distributed" vertical="center"/>
      <protection/>
    </xf>
    <xf numFmtId="185" fontId="22" fillId="0" borderId="9" xfId="22" applyNumberFormat="1" applyFont="1" applyFill="1" applyBorder="1" applyAlignment="1">
      <alignment horizontal="distributed" vertical="center"/>
      <protection/>
    </xf>
    <xf numFmtId="185" fontId="22" fillId="0" borderId="22" xfId="22" applyNumberFormat="1" applyFont="1" applyFill="1" applyBorder="1" applyAlignment="1">
      <alignment horizontal="distributed" vertical="center"/>
      <protection/>
    </xf>
    <xf numFmtId="185" fontId="22" fillId="0" borderId="0" xfId="22" applyNumberFormat="1" applyFont="1" applyFill="1" applyBorder="1" applyAlignment="1">
      <alignment horizontal="distributed" vertical="center"/>
      <protection/>
    </xf>
    <xf numFmtId="38" fontId="22" fillId="0" borderId="27" xfId="17" applyFont="1" applyFill="1" applyBorder="1" applyAlignment="1">
      <alignment horizontal="center" vertical="center"/>
    </xf>
    <xf numFmtId="38" fontId="22" fillId="0" borderId="0" xfId="17" applyFont="1" applyFill="1" applyBorder="1" applyAlignment="1">
      <alignment vertical="center"/>
    </xf>
    <xf numFmtId="185" fontId="22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185" fontId="22" fillId="0" borderId="10" xfId="22" applyNumberFormat="1" applyFont="1" applyFill="1" applyBorder="1" applyAlignment="1">
      <alignment horizontal="distributed" vertical="center"/>
      <protection/>
    </xf>
    <xf numFmtId="185" fontId="22" fillId="0" borderId="11" xfId="22" applyNumberFormat="1" applyFont="1" applyFill="1" applyBorder="1" applyAlignment="1">
      <alignment horizontal="distributed" vertical="center"/>
      <protection/>
    </xf>
    <xf numFmtId="0" fontId="22" fillId="0" borderId="11" xfId="22" applyFont="1" applyFill="1" applyBorder="1" applyAlignment="1">
      <alignment horizontal="center" vertical="center"/>
      <protection/>
    </xf>
    <xf numFmtId="0" fontId="22" fillId="0" borderId="3" xfId="22" applyFont="1" applyFill="1" applyBorder="1" applyAlignment="1">
      <alignment horizontal="center" vertical="distributed" textRotation="255"/>
      <protection/>
    </xf>
    <xf numFmtId="0" fontId="22" fillId="0" borderId="6" xfId="22" applyFont="1" applyFill="1" applyBorder="1" applyAlignment="1">
      <alignment horizontal="center" vertical="distributed" textRotation="255"/>
      <protection/>
    </xf>
    <xf numFmtId="185" fontId="22" fillId="0" borderId="28" xfId="22" applyNumberFormat="1" applyFont="1" applyFill="1" applyBorder="1" applyAlignment="1">
      <alignment horizontal="distributed" vertical="center"/>
      <protection/>
    </xf>
    <xf numFmtId="0" fontId="36" fillId="0" borderId="0" xfId="22" applyFont="1" applyFill="1" applyBorder="1" applyAlignment="1">
      <alignment horizontal="distributed" vertical="center"/>
      <protection/>
    </xf>
    <xf numFmtId="38" fontId="36" fillId="0" borderId="0" xfId="17" applyFont="1" applyFill="1" applyBorder="1" applyAlignment="1">
      <alignment vertical="center"/>
    </xf>
    <xf numFmtId="0" fontId="22" fillId="0" borderId="0" xfId="22" applyFont="1" applyFill="1" applyBorder="1" applyAlignment="1">
      <alignment horizontal="distributed" vertical="center"/>
      <protection/>
    </xf>
    <xf numFmtId="0" fontId="22" fillId="0" borderId="0" xfId="22" applyFont="1" applyFill="1" applyBorder="1" applyAlignment="1">
      <alignment horizontal="distributed" vertical="center" wrapText="1"/>
      <protection/>
    </xf>
    <xf numFmtId="0" fontId="0" fillId="0" borderId="0" xfId="22" applyFont="1" applyFill="1" applyBorder="1" applyAlignment="1">
      <alignment vertical="center"/>
      <protection/>
    </xf>
    <xf numFmtId="38" fontId="19" fillId="0" borderId="0" xfId="17" applyFont="1" applyFill="1" applyBorder="1" applyAlignment="1">
      <alignment vertical="center" shrinkToFit="1"/>
    </xf>
    <xf numFmtId="0" fontId="22" fillId="0" borderId="3" xfId="22" applyFont="1" applyFill="1" applyBorder="1" applyAlignment="1">
      <alignment horizontal="distributed" vertical="center"/>
      <protection/>
    </xf>
    <xf numFmtId="38" fontId="22" fillId="0" borderId="3" xfId="17" applyFont="1" applyFill="1" applyBorder="1" applyAlignment="1">
      <alignment vertical="center"/>
    </xf>
    <xf numFmtId="0" fontId="9" fillId="0" borderId="18" xfId="24" applyFont="1" applyFill="1" applyBorder="1" applyAlignment="1">
      <alignment horizontal="center" vertical="center"/>
      <protection/>
    </xf>
    <xf numFmtId="0" fontId="8" fillId="0" borderId="22" xfId="21" applyFont="1" applyFill="1" applyBorder="1" applyAlignment="1">
      <alignment vertical="center"/>
      <protection/>
    </xf>
    <xf numFmtId="0" fontId="19" fillId="0" borderId="21" xfId="24" applyFont="1" applyFill="1" applyBorder="1" applyAlignment="1">
      <alignment horizontal="center" vertical="center" wrapText="1"/>
      <protection/>
    </xf>
    <xf numFmtId="0" fontId="19" fillId="0" borderId="4" xfId="24" applyFont="1" applyFill="1" applyBorder="1" applyAlignment="1">
      <alignment horizontal="center" vertical="center" wrapText="1"/>
      <protection/>
    </xf>
    <xf numFmtId="0" fontId="19" fillId="0" borderId="21" xfId="24" applyFont="1" applyFill="1" applyBorder="1" applyAlignment="1">
      <alignment horizontal="center" vertical="center"/>
      <protection/>
    </xf>
    <xf numFmtId="0" fontId="19" fillId="0" borderId="9" xfId="24" applyFont="1" applyFill="1" applyBorder="1" applyAlignment="1">
      <alignment horizontal="center" vertical="center" shrinkToFit="1"/>
      <protection/>
    </xf>
    <xf numFmtId="0" fontId="9" fillId="0" borderId="9" xfId="24" applyFont="1" applyFill="1" applyBorder="1" applyAlignment="1">
      <alignment horizontal="distributed" vertical="center" wrapText="1" shrinkToFit="1"/>
      <protection/>
    </xf>
    <xf numFmtId="0" fontId="9" fillId="0" borderId="10" xfId="24" applyFont="1" applyFill="1" applyBorder="1" applyAlignment="1">
      <alignment horizontal="distributed" vertical="center" wrapText="1"/>
      <protection/>
    </xf>
    <xf numFmtId="0" fontId="8" fillId="0" borderId="0" xfId="21" applyFont="1" applyFill="1" applyBorder="1" applyAlignment="1">
      <alignment horizontal="center" vertical="center" shrinkToFit="1"/>
      <protection/>
    </xf>
    <xf numFmtId="0" fontId="22" fillId="0" borderId="12" xfId="22" applyFont="1" applyFill="1" applyBorder="1" applyAlignment="1">
      <alignment horizontal="center" vertical="center"/>
      <protection/>
    </xf>
    <xf numFmtId="0" fontId="24" fillId="0" borderId="0" xfId="21" applyFont="1">
      <alignment vertical="center"/>
      <protection/>
    </xf>
    <xf numFmtId="0" fontId="8" fillId="0" borderId="0" xfId="21" applyFont="1">
      <alignment vertical="center"/>
      <protection/>
    </xf>
    <xf numFmtId="0" fontId="22" fillId="0" borderId="1" xfId="21" applyFont="1" applyFill="1" applyBorder="1" applyAlignment="1">
      <alignment horizontal="distributed" vertical="center"/>
      <protection/>
    </xf>
    <xf numFmtId="0" fontId="22" fillId="0" borderId="2" xfId="21" applyFont="1" applyFill="1" applyBorder="1" applyAlignment="1">
      <alignment horizontal="distributed" vertical="center"/>
      <protection/>
    </xf>
    <xf numFmtId="38" fontId="8" fillId="0" borderId="22" xfId="17" applyFont="1" applyFill="1" applyBorder="1" applyAlignment="1">
      <alignment horizontal="right" vertical="center"/>
    </xf>
    <xf numFmtId="38" fontId="8" fillId="0" borderId="2" xfId="17" applyFont="1" applyFill="1" applyBorder="1" applyAlignment="1">
      <alignment horizontal="right" vertical="center"/>
    </xf>
    <xf numFmtId="38" fontId="8" fillId="0" borderId="25" xfId="17" applyFont="1" applyFill="1" applyBorder="1" applyAlignment="1">
      <alignment horizontal="right" vertical="center"/>
    </xf>
    <xf numFmtId="38" fontId="8" fillId="0" borderId="12" xfId="17" applyFont="1" applyFill="1" applyBorder="1" applyAlignment="1">
      <alignment horizontal="right" vertical="center"/>
    </xf>
    <xf numFmtId="38" fontId="8" fillId="0" borderId="26" xfId="17" applyFont="1" applyFill="1" applyBorder="1" applyAlignment="1">
      <alignment horizontal="right" vertical="center"/>
    </xf>
    <xf numFmtId="188" fontId="23" fillId="0" borderId="29" xfId="17" applyNumberFormat="1" applyFont="1" applyFill="1" applyBorder="1" applyAlignment="1">
      <alignment horizontal="right" vertical="center" shrinkToFit="1"/>
    </xf>
    <xf numFmtId="188" fontId="23" fillId="0" borderId="14" xfId="17" applyNumberFormat="1" applyFont="1" applyFill="1" applyBorder="1" applyAlignment="1">
      <alignment horizontal="right" vertical="center" shrinkToFit="1"/>
    </xf>
    <xf numFmtId="188" fontId="8" fillId="0" borderId="0" xfId="17" applyNumberFormat="1" applyFont="1" applyFill="1" applyBorder="1" applyAlignment="1">
      <alignment horizontal="right" vertical="center"/>
    </xf>
    <xf numFmtId="188" fontId="8" fillId="0" borderId="3" xfId="17" applyNumberFormat="1" applyFont="1" applyFill="1" applyBorder="1" applyAlignment="1">
      <alignment horizontal="right" vertical="center"/>
    </xf>
    <xf numFmtId="0" fontId="24" fillId="0" borderId="0" xfId="21" applyFont="1" applyFill="1" applyBorder="1">
      <alignment vertical="center"/>
      <protection/>
    </xf>
    <xf numFmtId="0" fontId="24" fillId="0" borderId="3" xfId="21" applyFont="1" applyFill="1" applyBorder="1">
      <alignment vertical="center"/>
      <protection/>
    </xf>
    <xf numFmtId="188" fontId="8" fillId="0" borderId="2" xfId="17" applyNumberFormat="1" applyFont="1" applyFill="1" applyBorder="1" applyAlignment="1">
      <alignment horizontal="right" vertical="center"/>
    </xf>
    <xf numFmtId="188" fontId="8" fillId="0" borderId="1" xfId="17" applyNumberFormat="1" applyFont="1" applyFill="1" applyBorder="1" applyAlignment="1">
      <alignment horizontal="right" vertical="center"/>
    </xf>
    <xf numFmtId="188" fontId="8" fillId="0" borderId="22" xfId="17" applyNumberFormat="1" applyFont="1" applyFill="1" applyBorder="1" applyAlignment="1">
      <alignment horizontal="right" vertical="center"/>
    </xf>
    <xf numFmtId="188" fontId="8" fillId="0" borderId="25" xfId="17" applyNumberFormat="1" applyFont="1" applyFill="1" applyBorder="1" applyAlignment="1">
      <alignment horizontal="right" vertical="center"/>
    </xf>
    <xf numFmtId="188" fontId="8" fillId="0" borderId="7" xfId="17" applyNumberFormat="1" applyFont="1" applyFill="1" applyBorder="1" applyAlignment="1">
      <alignment horizontal="right" vertical="center"/>
    </xf>
    <xf numFmtId="38" fontId="8" fillId="0" borderId="21" xfId="17" applyFont="1" applyFill="1" applyBorder="1" applyAlignment="1">
      <alignment horizontal="right" vertical="center"/>
    </xf>
    <xf numFmtId="38" fontId="8" fillId="0" borderId="4" xfId="17" applyFont="1" applyFill="1" applyBorder="1" applyAlignment="1">
      <alignment horizontal="right" vertical="center"/>
    </xf>
    <xf numFmtId="38" fontId="8" fillId="0" borderId="18" xfId="17" applyFont="1" applyFill="1" applyBorder="1" applyAlignment="1">
      <alignment horizontal="right" vertical="center"/>
    </xf>
    <xf numFmtId="38" fontId="8" fillId="0" borderId="10" xfId="17" applyFont="1" applyFill="1" applyBorder="1" applyAlignment="1">
      <alignment horizontal="right" vertical="center"/>
    </xf>
    <xf numFmtId="38" fontId="8" fillId="0" borderId="6" xfId="17" applyFont="1" applyFill="1" applyBorder="1" applyAlignment="1">
      <alignment horizontal="right" vertical="center"/>
    </xf>
    <xf numFmtId="0" fontId="41" fillId="0" borderId="9" xfId="24" applyFont="1" applyFill="1" applyBorder="1" applyAlignment="1">
      <alignment horizontal="distributed" vertical="center" wrapText="1" shrinkToFit="1"/>
      <protection/>
    </xf>
    <xf numFmtId="0" fontId="41" fillId="0" borderId="9" xfId="24" applyFont="1" applyFill="1" applyBorder="1" applyAlignment="1">
      <alignment horizontal="distributed" vertical="center" wrapText="1"/>
      <protection/>
    </xf>
    <xf numFmtId="0" fontId="41" fillId="0" borderId="4" xfId="24" applyFont="1" applyFill="1" applyBorder="1" applyAlignment="1">
      <alignment horizontal="distributed" vertical="center" wrapText="1"/>
      <protection/>
    </xf>
    <xf numFmtId="0" fontId="41" fillId="0" borderId="21" xfId="24" applyFont="1" applyFill="1" applyBorder="1" applyAlignment="1">
      <alignment horizontal="distributed" vertical="center" wrapText="1"/>
      <protection/>
    </xf>
    <xf numFmtId="38" fontId="41" fillId="0" borderId="21" xfId="17" applyFont="1" applyFill="1" applyBorder="1" applyAlignment="1">
      <alignment vertical="center"/>
    </xf>
    <xf numFmtId="38" fontId="41" fillId="0" borderId="4" xfId="17" applyFont="1" applyFill="1" applyBorder="1" applyAlignment="1">
      <alignment vertical="center"/>
    </xf>
    <xf numFmtId="0" fontId="20" fillId="0" borderId="0" xfId="22" applyFont="1" applyFill="1" applyBorder="1" applyAlignment="1">
      <alignment horizontal="left" vertical="center"/>
      <protection/>
    </xf>
    <xf numFmtId="0" fontId="0" fillId="0" borderId="0" xfId="22" applyFont="1" applyFill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185" fontId="8" fillId="0" borderId="0" xfId="21" applyNumberFormat="1" applyFont="1" applyFill="1" applyBorder="1" applyAlignment="1">
      <alignment horizontal="right" vertical="center"/>
      <protection/>
    </xf>
    <xf numFmtId="185" fontId="8" fillId="0" borderId="3" xfId="21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9" fillId="0" borderId="0" xfId="21" applyFont="1" applyFill="1">
      <alignment vertical="center"/>
      <protection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30" xfId="0" applyFont="1" applyFill="1" applyBorder="1" applyAlignment="1">
      <alignment/>
    </xf>
    <xf numFmtId="0" fontId="42" fillId="0" borderId="31" xfId="0" applyFont="1" applyFill="1" applyBorder="1" applyAlignment="1">
      <alignment horizontal="center"/>
    </xf>
    <xf numFmtId="0" fontId="42" fillId="0" borderId="32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42" fillId="0" borderId="34" xfId="0" applyFont="1" applyFill="1" applyBorder="1" applyAlignment="1">
      <alignment horizontal="center"/>
    </xf>
    <xf numFmtId="0" fontId="42" fillId="0" borderId="30" xfId="0" applyFont="1" applyFill="1" applyBorder="1" applyAlignment="1">
      <alignment horizontal="center"/>
    </xf>
    <xf numFmtId="233" fontId="42" fillId="0" borderId="4" xfId="0" applyNumberFormat="1" applyFont="1" applyFill="1" applyBorder="1" applyAlignment="1">
      <alignment/>
    </xf>
    <xf numFmtId="233" fontId="42" fillId="0" borderId="35" xfId="0" applyNumberFormat="1" applyFont="1" applyFill="1" applyBorder="1" applyAlignment="1">
      <alignment/>
    </xf>
    <xf numFmtId="233" fontId="42" fillId="0" borderId="21" xfId="0" applyNumberFormat="1" applyFont="1" applyFill="1" applyBorder="1" applyAlignment="1">
      <alignment/>
    </xf>
    <xf numFmtId="233" fontId="42" fillId="0" borderId="21" xfId="0" applyNumberFormat="1" applyFont="1" applyFill="1" applyBorder="1" applyAlignment="1">
      <alignment shrinkToFit="1"/>
    </xf>
    <xf numFmtId="233" fontId="42" fillId="0" borderId="0" xfId="0" applyNumberFormat="1" applyFont="1" applyFill="1" applyBorder="1" applyAlignment="1">
      <alignment/>
    </xf>
    <xf numFmtId="233" fontId="43" fillId="0" borderId="36" xfId="0" applyNumberFormat="1" applyFont="1" applyFill="1" applyBorder="1" applyAlignment="1">
      <alignment horizontal="center"/>
    </xf>
    <xf numFmtId="0" fontId="43" fillId="0" borderId="37" xfId="0" applyFont="1" applyFill="1" applyBorder="1" applyAlignment="1">
      <alignment horizontal="center"/>
    </xf>
    <xf numFmtId="0" fontId="43" fillId="0" borderId="38" xfId="0" applyFont="1" applyFill="1" applyBorder="1" applyAlignment="1">
      <alignment horizontal="center"/>
    </xf>
    <xf numFmtId="0" fontId="43" fillId="0" borderId="39" xfId="0" applyFont="1" applyFill="1" applyBorder="1" applyAlignment="1">
      <alignment horizontal="center"/>
    </xf>
    <xf numFmtId="0" fontId="43" fillId="0" borderId="40" xfId="0" applyFont="1" applyFill="1" applyBorder="1" applyAlignment="1">
      <alignment horizontal="center"/>
    </xf>
    <xf numFmtId="0" fontId="43" fillId="0" borderId="36" xfId="0" applyFont="1" applyFill="1" applyBorder="1" applyAlignment="1">
      <alignment horizontal="center"/>
    </xf>
    <xf numFmtId="0" fontId="42" fillId="0" borderId="41" xfId="0" applyFont="1" applyFill="1" applyBorder="1" applyAlignment="1">
      <alignment shrinkToFit="1"/>
    </xf>
    <xf numFmtId="0" fontId="42" fillId="0" borderId="42" xfId="0" applyFont="1" applyFill="1" applyBorder="1" applyAlignment="1">
      <alignment shrinkToFit="1"/>
    </xf>
    <xf numFmtId="0" fontId="42" fillId="0" borderId="43" xfId="0" applyFont="1" applyFill="1" applyBorder="1" applyAlignment="1">
      <alignment shrinkToFit="1"/>
    </xf>
    <xf numFmtId="0" fontId="42" fillId="0" borderId="27" xfId="0" applyFont="1" applyFill="1" applyBorder="1" applyAlignment="1">
      <alignment shrinkToFit="1"/>
    </xf>
    <xf numFmtId="0" fontId="42" fillId="0" borderId="44" xfId="0" applyFont="1" applyFill="1" applyBorder="1" applyAlignment="1">
      <alignment shrinkToFit="1"/>
    </xf>
    <xf numFmtId="0" fontId="42" fillId="0" borderId="45" xfId="0" applyFont="1" applyFill="1" applyBorder="1" applyAlignment="1">
      <alignment shrinkToFit="1"/>
    </xf>
    <xf numFmtId="0" fontId="42" fillId="0" borderId="46" xfId="0" applyFont="1" applyFill="1" applyBorder="1" applyAlignment="1">
      <alignment shrinkToFit="1"/>
    </xf>
    <xf numFmtId="0" fontId="42" fillId="0" borderId="22" xfId="0" applyFont="1" applyFill="1" applyBorder="1" applyAlignment="1">
      <alignment/>
    </xf>
    <xf numFmtId="0" fontId="42" fillId="0" borderId="47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48" xfId="0" applyFont="1" applyFill="1" applyBorder="1" applyAlignment="1">
      <alignment/>
    </xf>
    <xf numFmtId="0" fontId="42" fillId="0" borderId="35" xfId="0" applyFont="1" applyFill="1" applyBorder="1" applyAlignment="1">
      <alignment/>
    </xf>
    <xf numFmtId="0" fontId="42" fillId="0" borderId="49" xfId="0" applyFont="1" applyFill="1" applyBorder="1" applyAlignment="1">
      <alignment/>
    </xf>
    <xf numFmtId="0" fontId="42" fillId="0" borderId="50" xfId="0" applyFont="1" applyFill="1" applyBorder="1" applyAlignment="1">
      <alignment/>
    </xf>
    <xf numFmtId="0" fontId="42" fillId="0" borderId="51" xfId="0" applyFont="1" applyFill="1" applyBorder="1" applyAlignment="1">
      <alignment/>
    </xf>
    <xf numFmtId="0" fontId="42" fillId="0" borderId="52" xfId="0" applyFont="1" applyFill="1" applyBorder="1" applyAlignment="1">
      <alignment/>
    </xf>
    <xf numFmtId="0" fontId="42" fillId="0" borderId="53" xfId="0" applyFont="1" applyFill="1" applyBorder="1" applyAlignment="1">
      <alignment/>
    </xf>
    <xf numFmtId="49" fontId="42" fillId="0" borderId="0" xfId="0" applyNumberFormat="1" applyFont="1" applyFill="1" applyAlignment="1">
      <alignment/>
    </xf>
    <xf numFmtId="0" fontId="42" fillId="0" borderId="54" xfId="0" applyFont="1" applyFill="1" applyBorder="1" applyAlignment="1">
      <alignment/>
    </xf>
    <xf numFmtId="0" fontId="42" fillId="0" borderId="55" xfId="0" applyFont="1" applyFill="1" applyBorder="1" applyAlignment="1">
      <alignment/>
    </xf>
    <xf numFmtId="0" fontId="42" fillId="0" borderId="56" xfId="0" applyFont="1" applyFill="1" applyBorder="1" applyAlignment="1">
      <alignment/>
    </xf>
    <xf numFmtId="0" fontId="42" fillId="0" borderId="57" xfId="0" applyFont="1" applyFill="1" applyBorder="1" applyAlignment="1">
      <alignment/>
    </xf>
    <xf numFmtId="0" fontId="42" fillId="0" borderId="58" xfId="0" applyFont="1" applyFill="1" applyBorder="1" applyAlignment="1">
      <alignment/>
    </xf>
    <xf numFmtId="0" fontId="42" fillId="0" borderId="59" xfId="0" applyFont="1" applyFill="1" applyBorder="1" applyAlignment="1">
      <alignment/>
    </xf>
    <xf numFmtId="0" fontId="42" fillId="0" borderId="60" xfId="0" applyFont="1" applyFill="1" applyBorder="1" applyAlignment="1">
      <alignment/>
    </xf>
    <xf numFmtId="0" fontId="42" fillId="0" borderId="61" xfId="0" applyFont="1" applyFill="1" applyBorder="1" applyAlignment="1">
      <alignment/>
    </xf>
    <xf numFmtId="0" fontId="42" fillId="0" borderId="62" xfId="0" applyFont="1" applyFill="1" applyBorder="1" applyAlignment="1">
      <alignment/>
    </xf>
    <xf numFmtId="0" fontId="42" fillId="0" borderId="63" xfId="0" applyFont="1" applyFill="1" applyBorder="1" applyAlignment="1">
      <alignment/>
    </xf>
    <xf numFmtId="0" fontId="42" fillId="0" borderId="64" xfId="0" applyFont="1" applyFill="1" applyBorder="1" applyAlignment="1">
      <alignment/>
    </xf>
    <xf numFmtId="0" fontId="42" fillId="0" borderId="65" xfId="0" applyFont="1" applyFill="1" applyBorder="1" applyAlignment="1">
      <alignment/>
    </xf>
    <xf numFmtId="0" fontId="42" fillId="0" borderId="66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41" xfId="0" applyFont="1" applyFill="1" applyBorder="1" applyAlignment="1">
      <alignment/>
    </xf>
    <xf numFmtId="0" fontId="42" fillId="0" borderId="42" xfId="0" applyFont="1" applyFill="1" applyBorder="1" applyAlignment="1">
      <alignment/>
    </xf>
    <xf numFmtId="0" fontId="42" fillId="0" borderId="67" xfId="0" applyFont="1" applyFill="1" applyBorder="1" applyAlignment="1">
      <alignment/>
    </xf>
    <xf numFmtId="0" fontId="42" fillId="0" borderId="57" xfId="0" applyFont="1" applyFill="1" applyBorder="1" applyAlignment="1">
      <alignment/>
    </xf>
    <xf numFmtId="0" fontId="42" fillId="0" borderId="58" xfId="0" applyFont="1" applyFill="1" applyBorder="1" applyAlignment="1">
      <alignment/>
    </xf>
    <xf numFmtId="0" fontId="42" fillId="0" borderId="59" xfId="0" applyFont="1" applyFill="1" applyBorder="1" applyAlignment="1">
      <alignment/>
    </xf>
    <xf numFmtId="0" fontId="42" fillId="0" borderId="60" xfId="0" applyFont="1" applyFill="1" applyBorder="1" applyAlignment="1">
      <alignment/>
    </xf>
    <xf numFmtId="0" fontId="42" fillId="0" borderId="61" xfId="0" applyFont="1" applyFill="1" applyBorder="1" applyAlignment="1">
      <alignment/>
    </xf>
    <xf numFmtId="0" fontId="42" fillId="0" borderId="62" xfId="0" applyFont="1" applyFill="1" applyBorder="1" applyAlignment="1">
      <alignment/>
    </xf>
    <xf numFmtId="0" fontId="42" fillId="0" borderId="68" xfId="0" applyFont="1" applyFill="1" applyBorder="1" applyAlignment="1">
      <alignment/>
    </xf>
    <xf numFmtId="0" fontId="42" fillId="0" borderId="69" xfId="0" applyFont="1" applyFill="1" applyBorder="1" applyAlignment="1">
      <alignment/>
    </xf>
    <xf numFmtId="0" fontId="42" fillId="0" borderId="70" xfId="0" applyFont="1" applyFill="1" applyBorder="1" applyAlignment="1">
      <alignment/>
    </xf>
    <xf numFmtId="0" fontId="42" fillId="0" borderId="71" xfId="0" applyFont="1" applyFill="1" applyBorder="1" applyAlignment="1">
      <alignment/>
    </xf>
    <xf numFmtId="0" fontId="42" fillId="0" borderId="72" xfId="0" applyFont="1" applyFill="1" applyBorder="1" applyAlignment="1">
      <alignment/>
    </xf>
    <xf numFmtId="0" fontId="42" fillId="0" borderId="47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2" fillId="0" borderId="73" xfId="0" applyFont="1" applyFill="1" applyBorder="1" applyAlignment="1">
      <alignment/>
    </xf>
    <xf numFmtId="0" fontId="42" fillId="0" borderId="68" xfId="0" applyFont="1" applyFill="1" applyBorder="1" applyAlignment="1">
      <alignment/>
    </xf>
    <xf numFmtId="0" fontId="42" fillId="0" borderId="56" xfId="0" applyFont="1" applyFill="1" applyBorder="1" applyAlignment="1">
      <alignment/>
    </xf>
    <xf numFmtId="0" fontId="42" fillId="0" borderId="54" xfId="0" applyFont="1" applyFill="1" applyBorder="1" applyAlignment="1">
      <alignment/>
    </xf>
    <xf numFmtId="0" fontId="42" fillId="0" borderId="69" xfId="0" applyFont="1" applyFill="1" applyBorder="1" applyAlignment="1">
      <alignment/>
    </xf>
    <xf numFmtId="0" fontId="42" fillId="0" borderId="70" xfId="0" applyFont="1" applyFill="1" applyBorder="1" applyAlignment="1">
      <alignment/>
    </xf>
    <xf numFmtId="0" fontId="42" fillId="0" borderId="71" xfId="0" applyFont="1" applyFill="1" applyBorder="1" applyAlignment="1">
      <alignment/>
    </xf>
    <xf numFmtId="0" fontId="42" fillId="0" borderId="72" xfId="0" applyFont="1" applyFill="1" applyBorder="1" applyAlignment="1">
      <alignment/>
    </xf>
    <xf numFmtId="0" fontId="42" fillId="0" borderId="31" xfId="0" applyFont="1" applyFill="1" applyBorder="1" applyAlignment="1">
      <alignment/>
    </xf>
    <xf numFmtId="0" fontId="42" fillId="0" borderId="34" xfId="0" applyFont="1" applyFill="1" applyBorder="1" applyAlignment="1">
      <alignment/>
    </xf>
    <xf numFmtId="0" fontId="42" fillId="0" borderId="74" xfId="0" applyFont="1" applyFill="1" applyBorder="1" applyAlignment="1">
      <alignment/>
    </xf>
    <xf numFmtId="0" fontId="42" fillId="0" borderId="75" xfId="0" applyFont="1" applyFill="1" applyBorder="1" applyAlignment="1">
      <alignment/>
    </xf>
    <xf numFmtId="0" fontId="42" fillId="0" borderId="76" xfId="0" applyFont="1" applyFill="1" applyBorder="1" applyAlignment="1">
      <alignment/>
    </xf>
    <xf numFmtId="0" fontId="42" fillId="0" borderId="77" xfId="0" applyFont="1" applyFill="1" applyBorder="1" applyAlignment="1">
      <alignment/>
    </xf>
    <xf numFmtId="0" fontId="42" fillId="0" borderId="78" xfId="0" applyFont="1" applyFill="1" applyBorder="1" applyAlignment="1">
      <alignment/>
    </xf>
    <xf numFmtId="0" fontId="42" fillId="0" borderId="79" xfId="0" applyFont="1" applyFill="1" applyBorder="1" applyAlignment="1">
      <alignment/>
    </xf>
    <xf numFmtId="0" fontId="42" fillId="0" borderId="80" xfId="0" applyFont="1" applyFill="1" applyBorder="1" applyAlignment="1">
      <alignment/>
    </xf>
    <xf numFmtId="0" fontId="42" fillId="0" borderId="81" xfId="0" applyFont="1" applyFill="1" applyBorder="1" applyAlignment="1">
      <alignment/>
    </xf>
    <xf numFmtId="0" fontId="42" fillId="0" borderId="6" xfId="0" applyFont="1" applyFill="1" applyBorder="1" applyAlignment="1">
      <alignment/>
    </xf>
    <xf numFmtId="0" fontId="42" fillId="0" borderId="82" xfId="0" applyFont="1" applyFill="1" applyBorder="1" applyAlignment="1">
      <alignment/>
    </xf>
    <xf numFmtId="0" fontId="42" fillId="0" borderId="74" xfId="0" applyFont="1" applyFill="1" applyBorder="1" applyAlignment="1">
      <alignment/>
    </xf>
    <xf numFmtId="0" fontId="42" fillId="0" borderId="75" xfId="0" applyFont="1" applyFill="1" applyBorder="1" applyAlignment="1">
      <alignment/>
    </xf>
    <xf numFmtId="0" fontId="42" fillId="0" borderId="76" xfId="0" applyFont="1" applyFill="1" applyBorder="1" applyAlignment="1">
      <alignment/>
    </xf>
    <xf numFmtId="0" fontId="42" fillId="0" borderId="77" xfId="0" applyFont="1" applyFill="1" applyBorder="1" applyAlignment="1">
      <alignment/>
    </xf>
    <xf numFmtId="0" fontId="42" fillId="0" borderId="78" xfId="0" applyFont="1" applyFill="1" applyBorder="1" applyAlignment="1">
      <alignment/>
    </xf>
    <xf numFmtId="0" fontId="42" fillId="0" borderId="79" xfId="0" applyFont="1" applyFill="1" applyBorder="1" applyAlignment="1">
      <alignment/>
    </xf>
    <xf numFmtId="0" fontId="38" fillId="0" borderId="0" xfId="21" applyFont="1" applyFill="1">
      <alignment vertical="center"/>
      <protection/>
    </xf>
    <xf numFmtId="0" fontId="38" fillId="0" borderId="0" xfId="0" applyFont="1" applyAlignment="1">
      <alignment/>
    </xf>
    <xf numFmtId="0" fontId="42" fillId="0" borderId="0" xfId="21" applyFont="1" applyFill="1">
      <alignment vertical="center"/>
      <protection/>
    </xf>
    <xf numFmtId="0" fontId="42" fillId="0" borderId="0" xfId="21" applyFont="1" applyFill="1" applyBorder="1">
      <alignment vertical="center"/>
      <protection/>
    </xf>
    <xf numFmtId="233" fontId="42" fillId="0" borderId="0" xfId="0" applyNumberFormat="1" applyFont="1" applyFill="1" applyBorder="1" applyAlignment="1">
      <alignment horizontal="center"/>
    </xf>
    <xf numFmtId="0" fontId="42" fillId="0" borderId="36" xfId="0" applyFont="1" applyFill="1" applyBorder="1" applyAlignment="1">
      <alignment/>
    </xf>
    <xf numFmtId="0" fontId="42" fillId="0" borderId="37" xfId="0" applyFont="1" applyFill="1" applyBorder="1" applyAlignment="1">
      <alignment horizontal="center"/>
    </xf>
    <xf numFmtId="0" fontId="42" fillId="0" borderId="38" xfId="0" applyFont="1" applyFill="1" applyBorder="1" applyAlignment="1">
      <alignment horizontal="center"/>
    </xf>
    <xf numFmtId="0" fontId="42" fillId="0" borderId="39" xfId="0" applyFont="1" applyFill="1" applyBorder="1" applyAlignment="1">
      <alignment horizontal="center"/>
    </xf>
    <xf numFmtId="0" fontId="42" fillId="0" borderId="40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233" fontId="42" fillId="0" borderId="48" xfId="0" applyNumberFormat="1" applyFont="1" applyFill="1" applyBorder="1" applyAlignment="1">
      <alignment/>
    </xf>
    <xf numFmtId="233" fontId="42" fillId="0" borderId="49" xfId="0" applyNumberFormat="1" applyFont="1" applyFill="1" applyBorder="1" applyAlignment="1">
      <alignment shrinkToFit="1"/>
    </xf>
    <xf numFmtId="0" fontId="42" fillId="0" borderId="45" xfId="0" applyFont="1" applyFill="1" applyBorder="1" applyAlignment="1">
      <alignment/>
    </xf>
    <xf numFmtId="0" fontId="42" fillId="0" borderId="46" xfId="0" applyFont="1" applyFill="1" applyBorder="1" applyAlignment="1">
      <alignment/>
    </xf>
    <xf numFmtId="0" fontId="42" fillId="0" borderId="83" xfId="0" applyFont="1" applyFill="1" applyBorder="1" applyAlignment="1">
      <alignment/>
    </xf>
    <xf numFmtId="0" fontId="42" fillId="0" borderId="62" xfId="21" applyFont="1" applyFill="1" applyBorder="1">
      <alignment vertical="center"/>
      <protection/>
    </xf>
    <xf numFmtId="0" fontId="42" fillId="0" borderId="55" xfId="0" applyFont="1" applyFill="1" applyBorder="1" applyAlignment="1">
      <alignment/>
    </xf>
    <xf numFmtId="0" fontId="42" fillId="0" borderId="71" xfId="21" applyFont="1" applyFill="1" applyBorder="1">
      <alignment vertical="center"/>
      <protection/>
    </xf>
    <xf numFmtId="0" fontId="42" fillId="0" borderId="84" xfId="0" applyFont="1" applyFill="1" applyBorder="1" applyAlignment="1">
      <alignment/>
    </xf>
    <xf numFmtId="0" fontId="42" fillId="0" borderId="79" xfId="21" applyFont="1" applyFill="1" applyBorder="1">
      <alignment vertical="center"/>
      <protection/>
    </xf>
    <xf numFmtId="0" fontId="42" fillId="0" borderId="0" xfId="21" applyFont="1" applyFill="1" applyAlignment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21" applyFont="1" applyFill="1" applyAlignment="1">
      <alignment horizontal="left" vertical="center"/>
      <protection/>
    </xf>
    <xf numFmtId="188" fontId="8" fillId="0" borderId="22" xfId="17" applyNumberFormat="1" applyFont="1" applyFill="1" applyBorder="1" applyAlignment="1">
      <alignment horizontal="right" vertical="center" shrinkToFit="1"/>
    </xf>
    <xf numFmtId="188" fontId="8" fillId="0" borderId="0" xfId="17" applyNumberFormat="1" applyFont="1" applyFill="1" applyBorder="1" applyAlignment="1">
      <alignment horizontal="right" vertical="center" shrinkToFit="1"/>
    </xf>
    <xf numFmtId="188" fontId="8" fillId="0" borderId="25" xfId="17" applyNumberFormat="1" applyFont="1" applyFill="1" applyBorder="1" applyAlignment="1">
      <alignment horizontal="right" vertical="center" shrinkToFit="1"/>
    </xf>
    <xf numFmtId="188" fontId="8" fillId="0" borderId="3" xfId="17" applyNumberFormat="1" applyFont="1" applyFill="1" applyBorder="1" applyAlignment="1">
      <alignment horizontal="right" vertical="center" shrinkToFit="1"/>
    </xf>
    <xf numFmtId="0" fontId="23" fillId="0" borderId="3" xfId="21" applyFont="1" applyFill="1" applyBorder="1" applyAlignment="1">
      <alignment horizontal="right" vertical="center"/>
      <protection/>
    </xf>
    <xf numFmtId="0" fontId="23" fillId="0" borderId="3" xfId="21" applyFont="1" applyFill="1" applyBorder="1" applyAlignment="1">
      <alignment vertical="center"/>
      <protection/>
    </xf>
    <xf numFmtId="0" fontId="27" fillId="0" borderId="0" xfId="21" applyFont="1" applyFill="1" applyBorder="1">
      <alignment vertical="center"/>
      <protection/>
    </xf>
    <xf numFmtId="0" fontId="36" fillId="0" borderId="3" xfId="21" applyFont="1" applyFill="1" applyBorder="1" applyAlignment="1">
      <alignment horizontal="center" vertical="center"/>
      <protection/>
    </xf>
    <xf numFmtId="0" fontId="29" fillId="0" borderId="0" xfId="21" applyFont="1" applyFill="1" applyBorder="1">
      <alignment vertical="center"/>
      <protection/>
    </xf>
    <xf numFmtId="0" fontId="46" fillId="0" borderId="0" xfId="21" applyFont="1" applyFill="1" applyBorder="1">
      <alignment vertical="center"/>
      <protection/>
    </xf>
    <xf numFmtId="0" fontId="46" fillId="0" borderId="0" xfId="21" applyFont="1" applyFill="1">
      <alignment vertical="center"/>
      <protection/>
    </xf>
    <xf numFmtId="0" fontId="47" fillId="0" borderId="0" xfId="0" applyFont="1" applyAlignment="1">
      <alignment/>
    </xf>
    <xf numFmtId="0" fontId="40" fillId="0" borderId="14" xfId="21" applyFont="1" applyFill="1" applyBorder="1" applyAlignment="1">
      <alignment horizontal="distributed" vertical="center" shrinkToFit="1"/>
      <protection/>
    </xf>
    <xf numFmtId="0" fontId="48" fillId="0" borderId="14" xfId="21" applyFont="1" applyFill="1" applyBorder="1" applyAlignment="1">
      <alignment horizontal="distributed" vertical="center"/>
      <protection/>
    </xf>
    <xf numFmtId="0" fontId="29" fillId="0" borderId="0" xfId="0" applyFont="1" applyFill="1" applyBorder="1" applyAlignment="1">
      <alignment shrinkToFit="1"/>
    </xf>
    <xf numFmtId="188" fontId="23" fillId="0" borderId="25" xfId="17" applyNumberFormat="1" applyFont="1" applyFill="1" applyBorder="1" applyAlignment="1">
      <alignment horizontal="right" vertical="center" shrinkToFit="1"/>
    </xf>
    <xf numFmtId="188" fontId="23" fillId="0" borderId="3" xfId="17" applyNumberFormat="1" applyFont="1" applyFill="1" applyBorder="1" applyAlignment="1">
      <alignment horizontal="right" vertical="center" shrinkToFit="1"/>
    </xf>
    <xf numFmtId="38" fontId="36" fillId="0" borderId="19" xfId="17" applyFont="1" applyFill="1" applyBorder="1" applyAlignment="1">
      <alignment horizontal="distributed" vertical="center"/>
    </xf>
    <xf numFmtId="38" fontId="36" fillId="0" borderId="13" xfId="17" applyFont="1" applyFill="1" applyBorder="1" applyAlignment="1">
      <alignment horizontal="distributed" vertical="center"/>
    </xf>
    <xf numFmtId="188" fontId="23" fillId="0" borderId="13" xfId="17" applyNumberFormat="1" applyFont="1" applyFill="1" applyBorder="1" applyAlignment="1">
      <alignment vertical="center"/>
    </xf>
    <xf numFmtId="188" fontId="23" fillId="0" borderId="7" xfId="17" applyNumberFormat="1" applyFont="1" applyFill="1" applyBorder="1" applyAlignment="1">
      <alignment horizontal="right" vertical="center"/>
    </xf>
    <xf numFmtId="0" fontId="29" fillId="0" borderId="0" xfId="21" applyFont="1" applyFill="1" applyBorder="1" applyAlignment="1">
      <alignment vertical="center" shrinkToFit="1"/>
      <protection/>
    </xf>
    <xf numFmtId="0" fontId="29" fillId="0" borderId="0" xfId="21" applyFont="1" applyFill="1" applyBorder="1" applyAlignment="1">
      <alignment vertical="center"/>
      <protection/>
    </xf>
    <xf numFmtId="0" fontId="40" fillId="0" borderId="3" xfId="21" applyFont="1" applyFill="1" applyBorder="1" applyAlignment="1">
      <alignment horizontal="center" vertical="center" shrinkToFit="1"/>
      <protection/>
    </xf>
    <xf numFmtId="38" fontId="23" fillId="0" borderId="3" xfId="17" applyFont="1" applyFill="1" applyBorder="1" applyAlignment="1">
      <alignment horizontal="right" vertical="center" shrinkToFit="1"/>
    </xf>
    <xf numFmtId="38" fontId="23" fillId="0" borderId="0" xfId="17" applyFont="1" applyFill="1" applyBorder="1" applyAlignment="1">
      <alignment horizontal="right" vertical="center" shrinkToFit="1"/>
    </xf>
    <xf numFmtId="185" fontId="36" fillId="0" borderId="23" xfId="22" applyNumberFormat="1" applyFont="1" applyFill="1" applyBorder="1" applyAlignment="1">
      <alignment horizontal="center" vertical="center"/>
      <protection/>
    </xf>
    <xf numFmtId="185" fontId="36" fillId="0" borderId="24" xfId="22" applyNumberFormat="1" applyFont="1" applyFill="1" applyBorder="1" applyAlignment="1">
      <alignment horizontal="distributed" vertical="center"/>
      <protection/>
    </xf>
    <xf numFmtId="38" fontId="25" fillId="0" borderId="85" xfId="17" applyFont="1" applyFill="1" applyBorder="1" applyAlignment="1">
      <alignment vertical="center" shrinkToFit="1"/>
    </xf>
    <xf numFmtId="38" fontId="23" fillId="0" borderId="23" xfId="17" applyFont="1" applyFill="1" applyBorder="1" applyAlignment="1">
      <alignment vertical="center" shrinkToFit="1"/>
    </xf>
    <xf numFmtId="0" fontId="25" fillId="0" borderId="3" xfId="22" applyFont="1" applyFill="1" applyBorder="1" applyAlignment="1">
      <alignment vertical="center" shrinkToFit="1"/>
      <protection/>
    </xf>
    <xf numFmtId="0" fontId="36" fillId="0" borderId="3" xfId="22" applyFont="1" applyFill="1" applyBorder="1" applyAlignment="1">
      <alignment vertical="center" shrinkToFit="1"/>
      <protection/>
    </xf>
    <xf numFmtId="0" fontId="40" fillId="0" borderId="3" xfId="21" applyFont="1" applyFill="1" applyBorder="1" applyAlignment="1">
      <alignment horizontal="center" vertical="center"/>
      <protection/>
    </xf>
    <xf numFmtId="0" fontId="23" fillId="0" borderId="25" xfId="21" applyFont="1" applyFill="1" applyBorder="1" applyAlignment="1">
      <alignment vertical="center"/>
      <protection/>
    </xf>
    <xf numFmtId="0" fontId="48" fillId="0" borderId="0" xfId="21" applyFont="1" applyFill="1" applyBorder="1" applyAlignment="1">
      <alignment vertical="center"/>
      <protection/>
    </xf>
    <xf numFmtId="0" fontId="48" fillId="0" borderId="0" xfId="21" applyFont="1" applyFill="1" applyBorder="1">
      <alignment vertical="center"/>
      <protection/>
    </xf>
    <xf numFmtId="0" fontId="9" fillId="0" borderId="0" xfId="0" applyFont="1" applyBorder="1" applyAlignment="1">
      <alignment/>
    </xf>
    <xf numFmtId="0" fontId="10" fillId="0" borderId="0" xfId="22" applyFont="1" applyFill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29" fillId="0" borderId="0" xfId="22" applyFont="1" applyFill="1" applyAlignment="1">
      <alignment vertical="center"/>
      <protection/>
    </xf>
    <xf numFmtId="0" fontId="29" fillId="0" borderId="0" xfId="22" applyFont="1" applyFill="1">
      <alignment vertical="center"/>
      <protection/>
    </xf>
    <xf numFmtId="0" fontId="36" fillId="0" borderId="6" xfId="22" applyFont="1" applyFill="1" applyBorder="1" applyAlignment="1">
      <alignment horizontal="center" vertical="center" shrinkToFit="1"/>
      <protection/>
    </xf>
    <xf numFmtId="0" fontId="48" fillId="0" borderId="0" xfId="22" applyFont="1" applyFill="1" applyBorder="1" applyAlignment="1">
      <alignment horizontal="right" vertical="center" shrinkToFit="1"/>
      <protection/>
    </xf>
    <xf numFmtId="0" fontId="22" fillId="0" borderId="21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29" fillId="0" borderId="0" xfId="22" applyFont="1" applyFill="1" applyBorder="1">
      <alignment vertical="center"/>
      <protection/>
    </xf>
    <xf numFmtId="181" fontId="8" fillId="0" borderId="0" xfId="21" applyNumberFormat="1" applyFont="1" applyFill="1" applyBorder="1" applyAlignment="1">
      <alignment horizontal="right" vertical="center"/>
      <protection/>
    </xf>
    <xf numFmtId="188" fontId="23" fillId="0" borderId="0" xfId="17" applyNumberFormat="1" applyFont="1" applyFill="1" applyBorder="1" applyAlignment="1">
      <alignment horizontal="right" vertical="center"/>
    </xf>
    <xf numFmtId="188" fontId="23" fillId="0" borderId="2" xfId="17" applyNumberFormat="1" applyFont="1" applyFill="1" applyBorder="1" applyAlignment="1">
      <alignment horizontal="right" vertical="center"/>
    </xf>
    <xf numFmtId="0" fontId="7" fillId="0" borderId="0" xfId="24" applyFont="1" applyFill="1" applyAlignment="1">
      <alignment horizontal="right" vertical="center"/>
      <protection/>
    </xf>
    <xf numFmtId="181" fontId="8" fillId="0" borderId="1" xfId="21" applyNumberFormat="1" applyFont="1" applyFill="1" applyBorder="1" applyAlignment="1">
      <alignment horizontal="right" vertical="center"/>
      <protection/>
    </xf>
    <xf numFmtId="181" fontId="23" fillId="0" borderId="3" xfId="21" applyNumberFormat="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/>
      <protection/>
    </xf>
    <xf numFmtId="0" fontId="15" fillId="0" borderId="3" xfId="21" applyFont="1" applyFill="1" applyBorder="1" applyAlignment="1">
      <alignment horizontal="left" vertical="center"/>
      <protection/>
    </xf>
    <xf numFmtId="0" fontId="8" fillId="0" borderId="3" xfId="21" applyFont="1" applyFill="1" applyBorder="1" applyAlignment="1">
      <alignment/>
      <protection/>
    </xf>
    <xf numFmtId="0" fontId="22" fillId="0" borderId="11" xfId="21" applyFont="1" applyFill="1" applyBorder="1" applyAlignment="1">
      <alignment horizontal="distributed" vertical="center"/>
      <protection/>
    </xf>
    <xf numFmtId="0" fontId="25" fillId="0" borderId="1" xfId="21" applyFont="1" applyFill="1" applyBorder="1" applyAlignment="1">
      <alignment horizontal="distributed" vertical="center"/>
      <protection/>
    </xf>
    <xf numFmtId="0" fontId="25" fillId="0" borderId="0" xfId="21" applyFont="1" applyFill="1" applyBorder="1" applyAlignment="1">
      <alignment horizontal="distributed" vertical="center"/>
      <protection/>
    </xf>
    <xf numFmtId="0" fontId="22" fillId="0" borderId="1" xfId="21" applyFont="1" applyFill="1" applyBorder="1" applyAlignment="1">
      <alignment horizontal="distributed" vertical="center"/>
      <protection/>
    </xf>
    <xf numFmtId="0" fontId="22" fillId="0" borderId="86" xfId="21" applyFont="1" applyFill="1" applyBorder="1" applyAlignment="1">
      <alignment horizontal="distributed" vertical="center"/>
      <protection/>
    </xf>
    <xf numFmtId="0" fontId="22" fillId="0" borderId="87" xfId="21" applyFont="1" applyFill="1" applyBorder="1" applyAlignment="1">
      <alignment horizontal="distributed" vertical="center"/>
      <protection/>
    </xf>
    <xf numFmtId="188" fontId="8" fillId="0" borderId="86" xfId="17" applyNumberFormat="1" applyFont="1" applyFill="1" applyBorder="1" applyAlignment="1">
      <alignment horizontal="right" vertical="center"/>
    </xf>
    <xf numFmtId="188" fontId="8" fillId="0" borderId="87" xfId="17" applyNumberFormat="1" applyFont="1" applyFill="1" applyBorder="1" applyAlignment="1">
      <alignment horizontal="right" vertical="center"/>
    </xf>
    <xf numFmtId="0" fontId="0" fillId="0" borderId="12" xfId="21" applyFont="1" applyFill="1" applyBorder="1">
      <alignment vertical="center"/>
      <protection/>
    </xf>
    <xf numFmtId="188" fontId="8" fillId="0" borderId="10" xfId="17" applyNumberFormat="1" applyFont="1" applyFill="1" applyBorder="1" applyAlignment="1">
      <alignment horizontal="right" vertical="center"/>
    </xf>
    <xf numFmtId="188" fontId="8" fillId="0" borderId="11" xfId="17" applyNumberFormat="1" applyFont="1" applyFill="1" applyBorder="1" applyAlignment="1">
      <alignment horizontal="right" vertical="center"/>
    </xf>
    <xf numFmtId="0" fontId="22" fillId="0" borderId="0" xfId="21" applyFont="1" applyFill="1" applyBorder="1" applyAlignment="1">
      <alignment horizontal="distributed" vertical="center"/>
      <protection/>
    </xf>
    <xf numFmtId="0" fontId="22" fillId="0" borderId="88" xfId="21" applyFont="1" applyFill="1" applyBorder="1" applyAlignment="1">
      <alignment horizontal="distributed" vertical="center"/>
      <protection/>
    </xf>
    <xf numFmtId="0" fontId="22" fillId="0" borderId="88" xfId="21" applyFont="1" applyFill="1" applyBorder="1" applyAlignment="1">
      <alignment horizontal="distributed" vertical="center"/>
      <protection/>
    </xf>
    <xf numFmtId="188" fontId="8" fillId="0" borderId="89" xfId="17" applyNumberFormat="1" applyFont="1" applyFill="1" applyBorder="1" applyAlignment="1">
      <alignment horizontal="right" vertical="center"/>
    </xf>
    <xf numFmtId="188" fontId="8" fillId="0" borderId="88" xfId="17" applyNumberFormat="1" applyFont="1" applyFill="1" applyBorder="1" applyAlignment="1">
      <alignment horizontal="right" vertical="center"/>
    </xf>
    <xf numFmtId="0" fontId="26" fillId="0" borderId="0" xfId="21" applyFont="1" applyFill="1" applyBorder="1" applyAlignment="1">
      <alignment horizontal="distributed" vertical="center"/>
      <protection/>
    </xf>
    <xf numFmtId="0" fontId="26" fillId="0" borderId="0" xfId="21" applyFont="1" applyFill="1" applyBorder="1" applyAlignment="1">
      <alignment horizontal="distributed" vertical="center"/>
      <protection/>
    </xf>
    <xf numFmtId="0" fontId="22" fillId="0" borderId="90" xfId="21" applyFont="1" applyFill="1" applyBorder="1" applyAlignment="1">
      <alignment horizontal="distributed" vertical="center"/>
      <protection/>
    </xf>
    <xf numFmtId="0" fontId="22" fillId="0" borderId="90" xfId="21" applyFont="1" applyFill="1" applyBorder="1" applyAlignment="1">
      <alignment horizontal="distributed" vertical="center"/>
      <protection/>
    </xf>
    <xf numFmtId="188" fontId="8" fillId="0" borderId="91" xfId="17" applyNumberFormat="1" applyFont="1" applyFill="1" applyBorder="1" applyAlignment="1">
      <alignment horizontal="right" vertical="center"/>
    </xf>
    <xf numFmtId="188" fontId="8" fillId="0" borderId="90" xfId="17" applyNumberFormat="1" applyFont="1" applyFill="1" applyBorder="1" applyAlignment="1">
      <alignment horizontal="right" vertical="center"/>
    </xf>
    <xf numFmtId="0" fontId="22" fillId="0" borderId="3" xfId="21" applyFont="1" applyFill="1" applyBorder="1" applyAlignment="1">
      <alignment horizontal="distributed" vertical="center"/>
      <protection/>
    </xf>
    <xf numFmtId="0" fontId="8" fillId="0" borderId="0" xfId="21" applyFont="1" applyFill="1" applyBorder="1" applyAlignment="1">
      <alignment horizontal="left"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188" fontId="23" fillId="0" borderId="22" xfId="17" applyNumberFormat="1" applyFont="1" applyFill="1" applyBorder="1" applyAlignment="1">
      <alignment horizontal="right" vertical="center"/>
    </xf>
    <xf numFmtId="0" fontId="36" fillId="0" borderId="0" xfId="21" applyFont="1" applyFill="1" applyBorder="1" applyAlignment="1">
      <alignment horizontal="distributed" vertical="center"/>
      <protection/>
    </xf>
    <xf numFmtId="0" fontId="0" fillId="0" borderId="20" xfId="21" applyFont="1" applyBorder="1">
      <alignment vertical="center"/>
      <protection/>
    </xf>
    <xf numFmtId="38" fontId="8" fillId="0" borderId="9" xfId="17" applyFont="1" applyFill="1" applyBorder="1" applyAlignment="1">
      <alignment horizontal="right" vertical="center"/>
    </xf>
    <xf numFmtId="38" fontId="8" fillId="0" borderId="11" xfId="17" applyFont="1" applyFill="1" applyBorder="1" applyAlignment="1">
      <alignment horizontal="right" vertical="center"/>
    </xf>
    <xf numFmtId="0" fontId="0" fillId="0" borderId="5" xfId="21" applyFont="1" applyFill="1" applyBorder="1">
      <alignment vertical="center"/>
      <protection/>
    </xf>
    <xf numFmtId="0" fontId="8" fillId="0" borderId="0" xfId="24" applyFont="1" applyFill="1" applyBorder="1" applyAlignment="1">
      <alignment horizontal="left" vertical="center"/>
      <protection/>
    </xf>
    <xf numFmtId="0" fontId="28" fillId="0" borderId="10" xfId="24" applyFont="1" applyFill="1" applyBorder="1" applyAlignment="1">
      <alignment horizontal="distributed" vertical="center"/>
      <protection/>
    </xf>
    <xf numFmtId="178" fontId="8" fillId="0" borderId="11" xfId="17" applyNumberFormat="1" applyFont="1" applyFill="1" applyBorder="1" applyAlignment="1">
      <alignment vertical="center"/>
    </xf>
    <xf numFmtId="178" fontId="0" fillId="0" borderId="11" xfId="24" applyNumberFormat="1" applyFont="1" applyFill="1" applyBorder="1" applyAlignment="1">
      <alignment vertical="center"/>
      <protection/>
    </xf>
    <xf numFmtId="177" fontId="8" fillId="0" borderId="11" xfId="24" applyNumberFormat="1" applyFont="1" applyFill="1" applyBorder="1" applyAlignment="1">
      <alignment vertical="center"/>
      <protection/>
    </xf>
    <xf numFmtId="0" fontId="9" fillId="0" borderId="0" xfId="24" applyFont="1" applyFill="1" applyBorder="1" applyAlignment="1">
      <alignment horizontal="center" vertical="center" wrapText="1"/>
      <protection/>
    </xf>
    <xf numFmtId="0" fontId="9" fillId="0" borderId="0" xfId="24" applyFont="1" applyFill="1" applyBorder="1" applyAlignment="1">
      <alignment vertical="center" wrapText="1"/>
      <protection/>
    </xf>
    <xf numFmtId="0" fontId="19" fillId="0" borderId="9" xfId="24" applyFont="1" applyFill="1" applyBorder="1" applyAlignment="1">
      <alignment horizontal="center" vertical="center"/>
      <protection/>
    </xf>
    <xf numFmtId="0" fontId="19" fillId="0" borderId="4" xfId="24" applyFont="1" applyFill="1" applyBorder="1" applyAlignment="1">
      <alignment horizontal="center" vertical="center"/>
      <protection/>
    </xf>
    <xf numFmtId="0" fontId="19" fillId="0" borderId="9" xfId="24" applyFont="1" applyFill="1" applyBorder="1" applyAlignment="1">
      <alignment vertical="center" wrapText="1"/>
      <protection/>
    </xf>
    <xf numFmtId="0" fontId="28" fillId="0" borderId="26" xfId="24" applyFont="1" applyFill="1" applyBorder="1" applyAlignment="1">
      <alignment horizontal="distributed" vertical="center"/>
      <protection/>
    </xf>
    <xf numFmtId="178" fontId="8" fillId="0" borderId="0" xfId="17" applyNumberFormat="1" applyFont="1" applyFill="1" applyBorder="1" applyAlignment="1">
      <alignment vertical="center"/>
    </xf>
    <xf numFmtId="178" fontId="7" fillId="0" borderId="0" xfId="24" applyNumberFormat="1" applyFont="1" applyFill="1" applyBorder="1">
      <alignment vertical="center"/>
      <protection/>
    </xf>
    <xf numFmtId="0" fontId="9" fillId="0" borderId="11" xfId="24" applyFont="1" applyFill="1" applyBorder="1" applyAlignment="1">
      <alignment horizontal="center" vertical="center"/>
      <protection/>
    </xf>
    <xf numFmtId="0" fontId="7" fillId="0" borderId="9" xfId="24" applyFont="1" applyFill="1" applyBorder="1" applyAlignment="1">
      <alignment/>
      <protection/>
    </xf>
    <xf numFmtId="0" fontId="7" fillId="0" borderId="9" xfId="24" applyFont="1" applyFill="1" applyBorder="1">
      <alignment vertical="center"/>
      <protection/>
    </xf>
    <xf numFmtId="0" fontId="9" fillId="0" borderId="9" xfId="24" applyFont="1" applyFill="1" applyBorder="1" applyAlignment="1">
      <alignment horizontal="center" vertical="center"/>
      <protection/>
    </xf>
    <xf numFmtId="0" fontId="0" fillId="0" borderId="9" xfId="24" applyFont="1" applyFill="1" applyBorder="1">
      <alignment vertical="center"/>
      <protection/>
    </xf>
    <xf numFmtId="38" fontId="8" fillId="0" borderId="11" xfId="17" applyFont="1" applyFill="1" applyBorder="1" applyAlignment="1">
      <alignment vertical="center"/>
    </xf>
    <xf numFmtId="0" fontId="19" fillId="0" borderId="9" xfId="24" applyFont="1" applyFill="1" applyBorder="1" applyAlignment="1">
      <alignment horizontal="center" vertical="center" wrapText="1" shrinkToFit="1"/>
      <protection/>
    </xf>
    <xf numFmtId="0" fontId="19" fillId="0" borderId="9" xfId="24" applyFont="1" applyFill="1" applyBorder="1" applyAlignment="1">
      <alignment vertical="center" wrapText="1" shrinkToFit="1"/>
      <protection/>
    </xf>
    <xf numFmtId="0" fontId="19" fillId="0" borderId="1" xfId="24" applyFont="1" applyFill="1" applyBorder="1" applyAlignment="1">
      <alignment horizontal="center" vertical="center"/>
      <protection/>
    </xf>
    <xf numFmtId="0" fontId="33" fillId="0" borderId="2" xfId="24" applyFont="1" applyFill="1" applyBorder="1">
      <alignment vertical="center"/>
      <protection/>
    </xf>
    <xf numFmtId="0" fontId="33" fillId="0" borderId="1" xfId="24" applyFont="1" applyFill="1" applyBorder="1" applyAlignment="1">
      <alignment horizontal="center" vertical="center"/>
      <protection/>
    </xf>
    <xf numFmtId="0" fontId="28" fillId="0" borderId="22" xfId="24" applyFont="1" applyFill="1" applyBorder="1" applyAlignment="1">
      <alignment horizontal="distributed" vertical="center"/>
      <protection/>
    </xf>
    <xf numFmtId="178" fontId="8" fillId="0" borderId="0" xfId="17" applyNumberFormat="1" applyFont="1" applyFill="1" applyBorder="1" applyAlignment="1">
      <alignment horizontal="right" vertical="center"/>
    </xf>
    <xf numFmtId="178" fontId="8" fillId="0" borderId="0" xfId="17" applyNumberFormat="1" applyFont="1" applyFill="1" applyBorder="1" applyAlignment="1">
      <alignment horizontal="center" vertical="center"/>
    </xf>
    <xf numFmtId="0" fontId="7" fillId="0" borderId="1" xfId="24" applyFont="1" applyFill="1" applyBorder="1">
      <alignment vertical="center"/>
      <protection/>
    </xf>
    <xf numFmtId="0" fontId="9" fillId="0" borderId="0" xfId="24" applyFont="1" applyFill="1" applyBorder="1" applyAlignment="1">
      <alignment horizontal="center" vertical="center" wrapText="1" shrinkToFit="1"/>
      <protection/>
    </xf>
    <xf numFmtId="0" fontId="8" fillId="0" borderId="0" xfId="24" applyFont="1" applyFill="1" applyBorder="1" applyAlignment="1">
      <alignment/>
      <protection/>
    </xf>
    <xf numFmtId="0" fontId="8" fillId="0" borderId="0" xfId="24" applyFont="1" applyFill="1" applyBorder="1" applyAlignment="1">
      <alignment vertical="center"/>
      <protection/>
    </xf>
    <xf numFmtId="0" fontId="19" fillId="0" borderId="4" xfId="24" applyFont="1" applyFill="1" applyBorder="1" applyAlignment="1">
      <alignment horizontal="center" vertical="center" wrapText="1" shrinkToFit="1"/>
      <protection/>
    </xf>
    <xf numFmtId="0" fontId="9" fillId="0" borderId="9" xfId="24" applyFont="1" applyFill="1" applyBorder="1" applyAlignment="1">
      <alignment horizontal="center" vertical="center" wrapText="1" shrinkToFit="1"/>
      <protection/>
    </xf>
    <xf numFmtId="178" fontId="8" fillId="0" borderId="11" xfId="17" applyNumberFormat="1" applyFont="1" applyFill="1" applyBorder="1" applyAlignment="1">
      <alignment horizontal="right" vertical="center"/>
    </xf>
    <xf numFmtId="0" fontId="0" fillId="0" borderId="11" xfId="24" applyFont="1" applyFill="1" applyBorder="1">
      <alignment vertical="center"/>
      <protection/>
    </xf>
    <xf numFmtId="0" fontId="9" fillId="0" borderId="2" xfId="24" applyFont="1" applyFill="1" applyBorder="1" applyAlignment="1">
      <alignment horizontal="distributed" vertical="center" wrapText="1"/>
      <protection/>
    </xf>
    <xf numFmtId="0" fontId="19" fillId="0" borderId="26" xfId="24" applyFont="1" applyFill="1" applyBorder="1" applyAlignment="1">
      <alignment horizontal="distributed" vertical="center"/>
      <protection/>
    </xf>
    <xf numFmtId="0" fontId="19" fillId="0" borderId="2" xfId="24" applyFont="1" applyFill="1" applyBorder="1" applyAlignment="1">
      <alignment horizontal="distributed" vertical="center" wrapText="1"/>
      <protection/>
    </xf>
    <xf numFmtId="0" fontId="19" fillId="0" borderId="26" xfId="24" applyFont="1" applyFill="1" applyBorder="1" applyAlignment="1">
      <alignment horizontal="distributed" vertical="center" wrapText="1"/>
      <protection/>
    </xf>
    <xf numFmtId="0" fontId="19" fillId="0" borderId="1" xfId="24" applyFont="1" applyFill="1" applyBorder="1" applyAlignment="1">
      <alignment horizontal="distributed" vertical="center" wrapText="1"/>
      <protection/>
    </xf>
    <xf numFmtId="0" fontId="8" fillId="0" borderId="0" xfId="21" applyFont="1" applyFill="1" applyBorder="1" applyAlignment="1">
      <alignment horizontal="left" vertical="top" wrapText="1"/>
      <protection/>
    </xf>
    <xf numFmtId="38" fontId="7" fillId="0" borderId="28" xfId="17" applyFont="1" applyFill="1" applyBorder="1" applyAlignment="1">
      <alignment horizontal="distributed" vertical="center"/>
    </xf>
    <xf numFmtId="38" fontId="7" fillId="0" borderId="24" xfId="17" applyFont="1" applyFill="1" applyBorder="1" applyAlignment="1">
      <alignment horizontal="distributed" vertical="center"/>
    </xf>
    <xf numFmtId="38" fontId="7" fillId="0" borderId="23" xfId="17" applyFont="1" applyFill="1" applyBorder="1" applyAlignment="1">
      <alignment horizontal="distributed" vertical="center"/>
    </xf>
    <xf numFmtId="38" fontId="7" fillId="0" borderId="7" xfId="17" applyFont="1" applyFill="1" applyBorder="1" applyAlignment="1">
      <alignment horizontal="left" vertical="center"/>
    </xf>
    <xf numFmtId="38" fontId="7" fillId="0" borderId="28" xfId="17" applyFont="1" applyFill="1" applyBorder="1" applyAlignment="1">
      <alignment horizontal="center" vertical="center"/>
    </xf>
    <xf numFmtId="38" fontId="7" fillId="0" borderId="3" xfId="17" applyFont="1" applyFill="1" applyBorder="1" applyAlignment="1">
      <alignment horizontal="center" vertical="center"/>
    </xf>
    <xf numFmtId="38" fontId="7" fillId="0" borderId="26" xfId="17" applyFont="1" applyFill="1" applyBorder="1" applyAlignment="1">
      <alignment horizontal="distributed" vertical="center"/>
    </xf>
    <xf numFmtId="38" fontId="7" fillId="0" borderId="4" xfId="17" applyFont="1" applyFill="1" applyBorder="1" applyAlignment="1">
      <alignment horizontal="distributed" vertical="center"/>
    </xf>
    <xf numFmtId="38" fontId="7" fillId="0" borderId="9" xfId="17" applyFont="1" applyFill="1" applyBorder="1" applyAlignment="1">
      <alignment horizontal="distributed" vertical="center"/>
    </xf>
    <xf numFmtId="38" fontId="7" fillId="0" borderId="21" xfId="17" applyFont="1" applyFill="1" applyBorder="1" applyAlignment="1">
      <alignment horizontal="distributed" vertical="center"/>
    </xf>
    <xf numFmtId="38" fontId="8" fillId="0" borderId="13" xfId="17" applyFont="1" applyFill="1" applyBorder="1" applyAlignment="1">
      <alignment horizontal="left" vertical="center"/>
    </xf>
    <xf numFmtId="38" fontId="7" fillId="0" borderId="4" xfId="17" applyFont="1" applyFill="1" applyBorder="1" applyAlignment="1">
      <alignment horizontal="center" vertical="center"/>
    </xf>
    <xf numFmtId="38" fontId="8" fillId="0" borderId="9" xfId="17" applyFont="1" applyFill="1" applyBorder="1" applyAlignment="1">
      <alignment horizontal="distributed" vertical="center"/>
    </xf>
    <xf numFmtId="38" fontId="7" fillId="0" borderId="9" xfId="17" applyFont="1" applyFill="1" applyBorder="1" applyAlignment="1">
      <alignment horizontal="center" vertical="center"/>
    </xf>
    <xf numFmtId="49" fontId="8" fillId="0" borderId="9" xfId="17" applyNumberFormat="1" applyFont="1" applyFill="1" applyBorder="1" applyAlignment="1">
      <alignment horizontal="right" vertical="center"/>
    </xf>
    <xf numFmtId="38" fontId="7" fillId="0" borderId="6" xfId="17" applyFont="1" applyFill="1" applyBorder="1" applyAlignment="1">
      <alignment horizontal="distributed" vertical="center"/>
    </xf>
    <xf numFmtId="38" fontId="7" fillId="0" borderId="25" xfId="17" applyFont="1" applyFill="1" applyBorder="1" applyAlignment="1">
      <alignment horizontal="distributed" vertical="center"/>
    </xf>
    <xf numFmtId="38" fontId="7" fillId="0" borderId="3" xfId="17" applyFont="1" applyFill="1" applyBorder="1" applyAlignment="1">
      <alignment horizontal="distributed" vertical="center"/>
    </xf>
    <xf numFmtId="38" fontId="7" fillId="0" borderId="92" xfId="17" applyFont="1" applyFill="1" applyBorder="1" applyAlignment="1">
      <alignment horizontal="left" vertical="center"/>
    </xf>
    <xf numFmtId="38" fontId="7" fillId="0" borderId="25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distributed" vertical="center"/>
    </xf>
    <xf numFmtId="49" fontId="8" fillId="0" borderId="3" xfId="17" applyNumberFormat="1" applyFont="1" applyFill="1" applyBorder="1" applyAlignment="1">
      <alignment horizontal="right" vertical="center"/>
    </xf>
    <xf numFmtId="38" fontId="7" fillId="0" borderId="26" xfId="17" applyFont="1" applyFill="1" applyBorder="1" applyAlignment="1">
      <alignment horizontal="distributed" vertical="center"/>
    </xf>
    <xf numFmtId="38" fontId="8" fillId="0" borderId="22" xfId="17" applyFont="1" applyFill="1" applyBorder="1" applyAlignment="1">
      <alignment horizontal="distributed" vertical="center"/>
    </xf>
    <xf numFmtId="199" fontId="8" fillId="0" borderId="1" xfId="17" applyNumberFormat="1" applyFont="1" applyFill="1" applyBorder="1" applyAlignment="1">
      <alignment horizontal="right" vertical="center"/>
    </xf>
    <xf numFmtId="38" fontId="7" fillId="0" borderId="18" xfId="17" applyFont="1" applyFill="1" applyBorder="1" applyAlignment="1">
      <alignment horizontal="distributed" vertical="center"/>
    </xf>
    <xf numFmtId="38" fontId="7" fillId="0" borderId="11" xfId="17" applyFont="1" applyFill="1" applyBorder="1" applyAlignment="1">
      <alignment horizontal="center" vertical="center"/>
    </xf>
    <xf numFmtId="38" fontId="8" fillId="0" borderId="10" xfId="17" applyFont="1" applyFill="1" applyBorder="1" applyAlignment="1">
      <alignment horizontal="distributed" vertical="center"/>
    </xf>
    <xf numFmtId="199" fontId="8" fillId="0" borderId="11" xfId="17" applyNumberFormat="1" applyFont="1" applyFill="1" applyBorder="1" applyAlignment="1">
      <alignment horizontal="right" vertical="center"/>
    </xf>
    <xf numFmtId="38" fontId="7" fillId="0" borderId="1" xfId="17" applyFont="1" applyFill="1" applyBorder="1" applyAlignment="1">
      <alignment horizontal="center" vertical="center"/>
    </xf>
    <xf numFmtId="38" fontId="8" fillId="0" borderId="2" xfId="17" applyFont="1" applyFill="1" applyBorder="1" applyAlignment="1">
      <alignment horizontal="distributed" vertical="center"/>
    </xf>
    <xf numFmtId="49" fontId="8" fillId="0" borderId="10" xfId="17" applyNumberFormat="1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 wrapText="1"/>
    </xf>
    <xf numFmtId="38" fontId="8" fillId="0" borderId="11" xfId="17" applyFont="1" applyFill="1" applyBorder="1" applyAlignment="1">
      <alignment horizontal="center" vertical="center"/>
    </xf>
    <xf numFmtId="38" fontId="7" fillId="0" borderId="12" xfId="17" applyFont="1" applyFill="1" applyBorder="1" applyAlignment="1">
      <alignment horizontal="distributed" vertical="center"/>
    </xf>
    <xf numFmtId="38" fontId="7" fillId="0" borderId="6" xfId="17" applyFont="1" applyFill="1" applyBorder="1" applyAlignment="1">
      <alignment horizontal="distributed" vertical="center"/>
    </xf>
    <xf numFmtId="38" fontId="7" fillId="0" borderId="3" xfId="17" applyFont="1" applyFill="1" applyBorder="1" applyAlignment="1">
      <alignment horizontal="center" vertical="center"/>
    </xf>
    <xf numFmtId="0" fontId="7" fillId="0" borderId="0" xfId="21" applyFont="1" applyFill="1" applyAlignment="1">
      <alignment horizontal="center"/>
      <protection/>
    </xf>
    <xf numFmtId="38" fontId="7" fillId="0" borderId="2" xfId="17" applyFont="1" applyFill="1" applyBorder="1" applyAlignment="1">
      <alignment horizontal="distributed" vertical="center"/>
    </xf>
    <xf numFmtId="38" fontId="7" fillId="0" borderId="1" xfId="17" applyFont="1" applyFill="1" applyBorder="1" applyAlignment="1">
      <alignment horizontal="distributed" vertical="center"/>
    </xf>
    <xf numFmtId="199" fontId="8" fillId="0" borderId="0" xfId="17" applyNumberFormat="1" applyFont="1" applyFill="1" applyBorder="1" applyAlignment="1">
      <alignment horizontal="right" vertical="center"/>
    </xf>
    <xf numFmtId="199" fontId="8" fillId="0" borderId="0" xfId="17" applyNumberFormat="1" applyFont="1" applyFill="1" applyBorder="1" applyAlignment="1">
      <alignment horizontal="right" vertical="center" wrapText="1"/>
    </xf>
    <xf numFmtId="38" fontId="8" fillId="0" borderId="0" xfId="17" applyFont="1" applyFill="1" applyBorder="1" applyAlignment="1">
      <alignment horizontal="right" vertical="center" wrapText="1"/>
    </xf>
    <xf numFmtId="38" fontId="7" fillId="0" borderId="10" xfId="17" applyFont="1" applyFill="1" applyBorder="1" applyAlignment="1">
      <alignment horizontal="distributed" vertical="center"/>
    </xf>
    <xf numFmtId="38" fontId="7" fillId="0" borderId="11" xfId="17" applyFont="1" applyFill="1" applyBorder="1" applyAlignment="1">
      <alignment horizontal="distributed" vertical="center"/>
    </xf>
    <xf numFmtId="38" fontId="9" fillId="0" borderId="1" xfId="17" applyFont="1" applyFill="1" applyBorder="1" applyAlignment="1">
      <alignment horizontal="distributed" vertical="center"/>
    </xf>
    <xf numFmtId="38" fontId="9" fillId="0" borderId="11" xfId="17" applyFont="1" applyFill="1" applyBorder="1" applyAlignment="1">
      <alignment horizontal="distributed" vertical="center"/>
    </xf>
    <xf numFmtId="38" fontId="7" fillId="0" borderId="22" xfId="17" applyFont="1" applyFill="1" applyBorder="1" applyAlignment="1">
      <alignment horizontal="distributed" vertical="center"/>
    </xf>
    <xf numFmtId="38" fontId="9" fillId="0" borderId="1" xfId="17" applyFont="1" applyFill="1" applyBorder="1" applyAlignment="1">
      <alignment horizontal="distributed" vertical="center" wrapText="1"/>
    </xf>
    <xf numFmtId="0" fontId="10" fillId="0" borderId="11" xfId="21" applyFont="1" applyFill="1" applyBorder="1">
      <alignment vertical="center"/>
      <protection/>
    </xf>
    <xf numFmtId="38" fontId="8" fillId="0" borderId="1" xfId="17" applyFont="1" applyFill="1" applyBorder="1" applyAlignment="1">
      <alignment horizontal="distributed" vertical="center" wrapText="1"/>
    </xf>
    <xf numFmtId="0" fontId="24" fillId="0" borderId="11" xfId="21" applyFont="1" applyFill="1" applyBorder="1">
      <alignment vertical="center"/>
      <protection/>
    </xf>
    <xf numFmtId="38" fontId="8" fillId="0" borderId="25" xfId="17" applyFont="1" applyFill="1" applyBorder="1" applyAlignment="1">
      <alignment horizontal="distributed" vertical="center"/>
    </xf>
    <xf numFmtId="38" fontId="8" fillId="0" borderId="0" xfId="17" applyFont="1" applyFill="1" applyBorder="1" applyAlignment="1">
      <alignment horizontal="distributed" vertical="center" wrapText="1"/>
    </xf>
    <xf numFmtId="38" fontId="9" fillId="0" borderId="0" xfId="17" applyFont="1" applyFill="1" applyBorder="1" applyAlignment="1">
      <alignment horizontal="distributed" vertical="center" wrapText="1"/>
    </xf>
    <xf numFmtId="0" fontId="9" fillId="0" borderId="2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36" fillId="0" borderId="1" xfId="21" applyFont="1" applyFill="1" applyBorder="1" applyAlignment="1">
      <alignment horizontal="distributed" vertical="center"/>
      <protection/>
    </xf>
    <xf numFmtId="0" fontId="36" fillId="0" borderId="26" xfId="21" applyFont="1" applyFill="1" applyBorder="1" applyAlignment="1">
      <alignment horizontal="distributed" vertical="center"/>
      <protection/>
    </xf>
    <xf numFmtId="0" fontId="22" fillId="0" borderId="1" xfId="21" applyFont="1" applyFill="1" applyBorder="1" applyAlignment="1">
      <alignment horizontal="center" vertical="center"/>
      <protection/>
    </xf>
    <xf numFmtId="0" fontId="22" fillId="0" borderId="26" xfId="21" applyFont="1" applyFill="1" applyBorder="1" applyAlignment="1">
      <alignment horizontal="center" vertical="center"/>
      <protection/>
    </xf>
    <xf numFmtId="0" fontId="22" fillId="0" borderId="3" xfId="21" applyFont="1" applyFill="1" applyBorder="1" applyAlignment="1">
      <alignment horizontal="distributed" vertical="center"/>
      <protection/>
    </xf>
    <xf numFmtId="0" fontId="22" fillId="0" borderId="6" xfId="21" applyFont="1" applyFill="1" applyBorder="1" applyAlignment="1">
      <alignment horizontal="distributed" vertical="center"/>
      <protection/>
    </xf>
    <xf numFmtId="185" fontId="23" fillId="0" borderId="2" xfId="17" applyNumberFormat="1" applyFont="1" applyFill="1" applyBorder="1" applyAlignment="1">
      <alignment horizontal="right" vertical="center"/>
    </xf>
    <xf numFmtId="185" fontId="8" fillId="0" borderId="22" xfId="17" applyNumberFormat="1" applyFont="1" applyFill="1" applyBorder="1" applyAlignment="1">
      <alignment horizontal="right" vertical="center"/>
    </xf>
    <xf numFmtId="185" fontId="8" fillId="0" borderId="25" xfId="17" applyNumberFormat="1" applyFont="1" applyFill="1" applyBorder="1" applyAlignment="1">
      <alignment horizontal="right" vertical="center"/>
    </xf>
    <xf numFmtId="0" fontId="22" fillId="0" borderId="22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0" fontId="22" fillId="0" borderId="10" xfId="21" applyFont="1" applyFill="1" applyBorder="1" applyAlignment="1">
      <alignment horizontal="center" vertical="center"/>
      <protection/>
    </xf>
    <xf numFmtId="0" fontId="22" fillId="0" borderId="11" xfId="21" applyFont="1" applyFill="1" applyBorder="1" applyAlignment="1">
      <alignment horizontal="center" vertical="center"/>
      <protection/>
    </xf>
    <xf numFmtId="185" fontId="23" fillId="0" borderId="1" xfId="17" applyNumberFormat="1" applyFont="1" applyFill="1" applyBorder="1" applyAlignment="1">
      <alignment horizontal="right" vertical="center"/>
    </xf>
    <xf numFmtId="185" fontId="24" fillId="0" borderId="0" xfId="17" applyNumberFormat="1" applyFont="1" applyFill="1" applyBorder="1" applyAlignment="1">
      <alignment horizontal="right" vertical="center"/>
    </xf>
    <xf numFmtId="185" fontId="24" fillId="0" borderId="3" xfId="17" applyNumberFormat="1" applyFont="1" applyFill="1" applyBorder="1" applyAlignment="1">
      <alignment horizontal="right" vertical="center"/>
    </xf>
    <xf numFmtId="0" fontId="22" fillId="0" borderId="2" xfId="21" applyFont="1" applyFill="1" applyBorder="1" applyAlignment="1">
      <alignment horizontal="center" vertical="center"/>
      <protection/>
    </xf>
    <xf numFmtId="49" fontId="8" fillId="0" borderId="2" xfId="17" applyNumberFormat="1" applyFont="1" applyFill="1" applyBorder="1" applyAlignment="1">
      <alignment horizontal="distributed" vertical="center"/>
    </xf>
    <xf numFmtId="49" fontId="8" fillId="0" borderId="10" xfId="17" applyNumberFormat="1" applyFont="1" applyFill="1" applyBorder="1" applyAlignment="1">
      <alignment horizontal="distributed" vertical="center"/>
    </xf>
    <xf numFmtId="49" fontId="8" fillId="0" borderId="25" xfId="17" applyNumberFormat="1" applyFont="1" applyFill="1" applyBorder="1" applyAlignment="1">
      <alignment horizontal="distributed" vertical="center"/>
    </xf>
    <xf numFmtId="185" fontId="8" fillId="0" borderId="0" xfId="17" applyNumberFormat="1" applyFont="1" applyFill="1" applyBorder="1" applyAlignment="1">
      <alignment horizontal="right" vertical="center"/>
    </xf>
    <xf numFmtId="185" fontId="8" fillId="0" borderId="3" xfId="17" applyNumberFormat="1" applyFont="1" applyFill="1" applyBorder="1" applyAlignment="1">
      <alignment horizontal="right" vertical="center"/>
    </xf>
    <xf numFmtId="0" fontId="22" fillId="0" borderId="93" xfId="21" applyFont="1" applyFill="1" applyBorder="1" applyAlignment="1">
      <alignment horizontal="center" vertical="center"/>
      <protection/>
    </xf>
    <xf numFmtId="0" fontId="22" fillId="0" borderId="5" xfId="21" applyFont="1" applyFill="1" applyBorder="1" applyAlignment="1">
      <alignment horizontal="center" vertical="center"/>
      <protection/>
    </xf>
    <xf numFmtId="49" fontId="8" fillId="0" borderId="4" xfId="17" applyNumberFormat="1" applyFont="1" applyFill="1" applyBorder="1" applyAlignment="1">
      <alignment horizontal="distributed" vertical="top"/>
    </xf>
    <xf numFmtId="49" fontId="8" fillId="0" borderId="25" xfId="17" applyNumberFormat="1" applyFont="1" applyFill="1" applyBorder="1" applyAlignment="1">
      <alignment horizontal="distributed" vertical="top"/>
    </xf>
    <xf numFmtId="185" fontId="8" fillId="0" borderId="0" xfId="21" applyNumberFormat="1" applyFont="1" applyFill="1" applyBorder="1" applyAlignment="1">
      <alignment horizontal="right" vertical="center"/>
      <protection/>
    </xf>
    <xf numFmtId="185" fontId="8" fillId="0" borderId="1" xfId="21" applyNumberFormat="1" applyFont="1" applyFill="1" applyBorder="1" applyAlignment="1">
      <alignment horizontal="right" vertical="center"/>
      <protection/>
    </xf>
    <xf numFmtId="185" fontId="8" fillId="0" borderId="22" xfId="21" applyNumberFormat="1" applyFont="1" applyFill="1" applyBorder="1" applyAlignment="1">
      <alignment horizontal="right" vertical="center"/>
      <protection/>
    </xf>
    <xf numFmtId="185" fontId="8" fillId="0" borderId="2" xfId="21" applyNumberFormat="1" applyFont="1" applyFill="1" applyBorder="1" applyAlignment="1">
      <alignment horizontal="right" vertical="center"/>
      <protection/>
    </xf>
    <xf numFmtId="0" fontId="22" fillId="0" borderId="17" xfId="21" applyFont="1" applyFill="1" applyBorder="1" applyAlignment="1">
      <alignment horizontal="center" vertical="center"/>
      <protection/>
    </xf>
    <xf numFmtId="0" fontId="22" fillId="0" borderId="20" xfId="21" applyFont="1" applyFill="1" applyBorder="1" applyAlignment="1">
      <alignment horizontal="center" vertical="center"/>
      <protection/>
    </xf>
    <xf numFmtId="0" fontId="22" fillId="0" borderId="4" xfId="21" applyFont="1" applyFill="1" applyBorder="1" applyAlignment="1">
      <alignment horizontal="center" vertical="center"/>
      <protection/>
    </xf>
    <xf numFmtId="0" fontId="22" fillId="0" borderId="9" xfId="21" applyFont="1" applyFill="1" applyBorder="1" applyAlignment="1">
      <alignment horizontal="center" vertical="center"/>
      <protection/>
    </xf>
    <xf numFmtId="0" fontId="22" fillId="0" borderId="21" xfId="21" applyFont="1" applyFill="1" applyBorder="1" applyAlignment="1">
      <alignment horizontal="center" vertical="center"/>
      <protection/>
    </xf>
    <xf numFmtId="0" fontId="22" fillId="0" borderId="16" xfId="2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left" vertical="center"/>
      <protection/>
    </xf>
    <xf numFmtId="0" fontId="42" fillId="0" borderId="94" xfId="0" applyFont="1" applyFill="1" applyBorder="1" applyAlignment="1">
      <alignment horizontal="center"/>
    </xf>
    <xf numFmtId="233" fontId="42" fillId="0" borderId="95" xfId="0" applyNumberFormat="1" applyFont="1" applyFill="1" applyBorder="1" applyAlignment="1">
      <alignment horizontal="center"/>
    </xf>
    <xf numFmtId="233" fontId="42" fillId="0" borderId="96" xfId="0" applyNumberFormat="1" applyFont="1" applyFill="1" applyBorder="1" applyAlignment="1">
      <alignment horizontal="center"/>
    </xf>
    <xf numFmtId="233" fontId="42" fillId="0" borderId="97" xfId="0" applyNumberFormat="1" applyFont="1" applyFill="1" applyBorder="1" applyAlignment="1">
      <alignment horizontal="center"/>
    </xf>
    <xf numFmtId="233" fontId="42" fillId="0" borderId="94" xfId="0" applyNumberFormat="1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97" xfId="0" applyFont="1" applyFill="1" applyBorder="1" applyAlignment="1">
      <alignment horizontal="center"/>
    </xf>
    <xf numFmtId="0" fontId="42" fillId="0" borderId="98" xfId="0" applyFont="1" applyFill="1" applyBorder="1" applyAlignment="1">
      <alignment horizontal="center"/>
    </xf>
    <xf numFmtId="233" fontId="42" fillId="0" borderId="49" xfId="0" applyNumberFormat="1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/>
    </xf>
    <xf numFmtId="233" fontId="42" fillId="0" borderId="99" xfId="0" applyNumberFormat="1" applyFont="1" applyFill="1" applyBorder="1" applyAlignment="1">
      <alignment horizontal="center"/>
    </xf>
    <xf numFmtId="233" fontId="42" fillId="0" borderId="100" xfId="0" applyNumberFormat="1" applyFont="1" applyFill="1" applyBorder="1" applyAlignment="1">
      <alignment horizontal="center"/>
    </xf>
    <xf numFmtId="233" fontId="42" fillId="0" borderId="48" xfId="0" applyNumberFormat="1" applyFont="1" applyFill="1" applyBorder="1" applyAlignment="1">
      <alignment horizontal="center"/>
    </xf>
    <xf numFmtId="0" fontId="43" fillId="0" borderId="35" xfId="0" applyFont="1" applyFill="1" applyBorder="1" applyAlignment="1">
      <alignment horizontal="center"/>
    </xf>
    <xf numFmtId="0" fontId="43" fillId="0" borderId="100" xfId="0" applyFont="1" applyFill="1" applyBorder="1" applyAlignment="1">
      <alignment horizontal="center"/>
    </xf>
    <xf numFmtId="0" fontId="42" fillId="0" borderId="48" xfId="0" applyFont="1" applyFill="1" applyBorder="1" applyAlignment="1">
      <alignment horizontal="center"/>
    </xf>
    <xf numFmtId="0" fontId="42" fillId="0" borderId="35" xfId="0" applyFont="1" applyFill="1" applyBorder="1" applyAlignment="1">
      <alignment horizontal="center"/>
    </xf>
    <xf numFmtId="0" fontId="42" fillId="0" borderId="49" xfId="0" applyFont="1" applyFill="1" applyBorder="1" applyAlignment="1">
      <alignment horizontal="center"/>
    </xf>
    <xf numFmtId="0" fontId="43" fillId="0" borderId="101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center"/>
    </xf>
    <xf numFmtId="0" fontId="37" fillId="0" borderId="102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center" vertical="center"/>
      <protection/>
    </xf>
    <xf numFmtId="0" fontId="38" fillId="0" borderId="5" xfId="21" applyFont="1" applyFill="1" applyBorder="1" applyAlignment="1">
      <alignment horizontal="center" vertical="center"/>
      <protection/>
    </xf>
    <xf numFmtId="0" fontId="43" fillId="0" borderId="48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3" fillId="0" borderId="99" xfId="0" applyFont="1" applyFill="1" applyBorder="1" applyAlignment="1">
      <alignment horizontal="center"/>
    </xf>
    <xf numFmtId="0" fontId="42" fillId="0" borderId="52" xfId="0" applyFont="1" applyFill="1" applyBorder="1" applyAlignment="1">
      <alignment horizontal="center"/>
    </xf>
    <xf numFmtId="0" fontId="42" fillId="0" borderId="101" xfId="0" applyFont="1" applyFill="1" applyBorder="1" applyAlignment="1">
      <alignment horizontal="center"/>
    </xf>
    <xf numFmtId="0" fontId="42" fillId="0" borderId="53" xfId="0" applyFont="1" applyFill="1" applyBorder="1" applyAlignment="1">
      <alignment horizontal="center"/>
    </xf>
    <xf numFmtId="0" fontId="43" fillId="0" borderId="52" xfId="0" applyFont="1" applyFill="1" applyBorder="1" applyAlignment="1">
      <alignment horizontal="center"/>
    </xf>
    <xf numFmtId="0" fontId="8" fillId="0" borderId="25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vertical="center"/>
      <protection/>
    </xf>
    <xf numFmtId="222" fontId="8" fillId="0" borderId="0" xfId="21" applyNumberFormat="1" applyFont="1" applyFill="1" applyBorder="1" applyAlignment="1">
      <alignment horizontal="right" vertical="center"/>
      <protection/>
    </xf>
    <xf numFmtId="185" fontId="8" fillId="0" borderId="0" xfId="21" applyNumberFormat="1" applyFont="1" applyFill="1" applyBorder="1" applyAlignment="1">
      <alignment vertical="center"/>
      <protection/>
    </xf>
    <xf numFmtId="185" fontId="23" fillId="0" borderId="3" xfId="21" applyNumberFormat="1" applyFont="1" applyFill="1" applyBorder="1" applyAlignment="1">
      <alignment vertical="center"/>
      <protection/>
    </xf>
    <xf numFmtId="0" fontId="37" fillId="0" borderId="5" xfId="21" applyFont="1" applyFill="1" applyBorder="1" applyAlignment="1">
      <alignment horizontal="center" vertical="center"/>
      <protection/>
    </xf>
    <xf numFmtId="0" fontId="8" fillId="0" borderId="22" xfId="21" applyFont="1" applyFill="1" applyBorder="1" applyAlignment="1">
      <alignment horizontal="center" vertical="center"/>
      <protection/>
    </xf>
    <xf numFmtId="0" fontId="8" fillId="0" borderId="65" xfId="21" applyFont="1" applyFill="1" applyBorder="1" applyAlignment="1">
      <alignment horizontal="center" vertical="center" wrapText="1"/>
      <protection/>
    </xf>
    <xf numFmtId="0" fontId="8" fillId="0" borderId="12" xfId="21" applyFont="1" applyFill="1" applyBorder="1" applyAlignment="1">
      <alignment horizontal="center" vertical="center" wrapText="1"/>
      <protection/>
    </xf>
    <xf numFmtId="0" fontId="8" fillId="0" borderId="18" xfId="21" applyFont="1" applyFill="1" applyBorder="1" applyAlignment="1">
      <alignment horizontal="center" vertical="center" wrapText="1"/>
      <protection/>
    </xf>
    <xf numFmtId="0" fontId="8" fillId="0" borderId="22" xfId="21" applyFont="1" applyFill="1" applyBorder="1" applyAlignment="1">
      <alignment horizontal="right" vertical="center"/>
      <protection/>
    </xf>
    <xf numFmtId="3" fontId="8" fillId="0" borderId="3" xfId="21" applyNumberFormat="1" applyFont="1" applyFill="1" applyBorder="1" applyAlignment="1">
      <alignment horizontal="right" vertical="center"/>
      <protection/>
    </xf>
    <xf numFmtId="0" fontId="8" fillId="0" borderId="10" xfId="21" applyFont="1" applyFill="1" applyBorder="1" applyAlignment="1">
      <alignment horizontal="center" vertical="center" wrapText="1"/>
      <protection/>
    </xf>
    <xf numFmtId="0" fontId="8" fillId="0" borderId="11" xfId="21" applyFont="1" applyFill="1" applyBorder="1" applyAlignment="1">
      <alignment horizontal="center" vertical="center" wrapText="1"/>
      <protection/>
    </xf>
    <xf numFmtId="3" fontId="8" fillId="0" borderId="0" xfId="21" applyNumberFormat="1" applyFont="1" applyFill="1" applyBorder="1" applyAlignment="1">
      <alignment horizontal="right" vertical="center"/>
      <protection/>
    </xf>
    <xf numFmtId="0" fontId="8" fillId="0" borderId="93" xfId="21" applyFont="1" applyFill="1" applyBorder="1" applyAlignment="1">
      <alignment horizontal="center" vertical="center"/>
      <protection/>
    </xf>
    <xf numFmtId="0" fontId="23" fillId="0" borderId="25" xfId="21" applyFont="1" applyFill="1" applyBorder="1" applyAlignment="1">
      <alignment horizontal="right" vertical="center"/>
      <protection/>
    </xf>
    <xf numFmtId="0" fontId="23" fillId="0" borderId="3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3" xfId="21" applyFont="1" applyFill="1" applyBorder="1" applyAlignment="1">
      <alignment horizontal="right" vertical="center"/>
      <protection/>
    </xf>
    <xf numFmtId="0" fontId="8" fillId="0" borderId="93" xfId="21" applyFont="1" applyFill="1" applyBorder="1" applyAlignment="1">
      <alignment horizontal="center" vertical="center" wrapText="1"/>
      <protection/>
    </xf>
    <xf numFmtId="0" fontId="8" fillId="0" borderId="5" xfId="21" applyFont="1" applyFill="1" applyBorder="1" applyAlignment="1">
      <alignment horizontal="center" vertical="center" wrapText="1"/>
      <protection/>
    </xf>
    <xf numFmtId="0" fontId="8" fillId="0" borderId="22" xfId="21" applyFont="1" applyFill="1" applyBorder="1" applyAlignment="1">
      <alignment horizontal="center" vertical="center" wrapText="1"/>
      <protection/>
    </xf>
    <xf numFmtId="0" fontId="8" fillId="0" borderId="0" xfId="21" applyFont="1" applyFill="1" applyBorder="1" applyAlignment="1">
      <alignment horizontal="center" vertical="center" wrapText="1"/>
      <protection/>
    </xf>
    <xf numFmtId="0" fontId="8" fillId="0" borderId="12" xfId="21" applyFont="1" applyFill="1" applyBorder="1" applyAlignment="1">
      <alignment horizontal="distributed" vertical="center"/>
      <protection/>
    </xf>
    <xf numFmtId="0" fontId="8" fillId="0" borderId="3" xfId="21" applyFont="1" applyFill="1" applyBorder="1" applyAlignment="1">
      <alignment horizontal="distributed" vertical="center"/>
      <protection/>
    </xf>
    <xf numFmtId="0" fontId="8" fillId="0" borderId="6" xfId="21" applyFont="1" applyFill="1" applyBorder="1" applyAlignment="1">
      <alignment horizontal="distributed" vertical="center"/>
      <protection/>
    </xf>
    <xf numFmtId="0" fontId="40" fillId="0" borderId="2" xfId="21" applyFont="1" applyFill="1" applyBorder="1" applyAlignment="1">
      <alignment horizontal="center" vertical="center"/>
      <protection/>
    </xf>
    <xf numFmtId="0" fontId="40" fillId="0" borderId="26" xfId="21" applyFont="1" applyFill="1" applyBorder="1" applyAlignment="1">
      <alignment horizontal="center" vertical="center"/>
      <protection/>
    </xf>
    <xf numFmtId="0" fontId="40" fillId="0" borderId="10" xfId="21" applyFont="1" applyFill="1" applyBorder="1" applyAlignment="1">
      <alignment horizontal="center" vertical="center"/>
      <protection/>
    </xf>
    <xf numFmtId="0" fontId="40" fillId="0" borderId="18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222" fontId="8" fillId="0" borderId="1" xfId="21" applyNumberFormat="1" applyFont="1" applyFill="1" applyBorder="1" applyAlignment="1">
      <alignment horizontal="right" vertical="center"/>
      <protection/>
    </xf>
    <xf numFmtId="0" fontId="23" fillId="0" borderId="22" xfId="21" applyFont="1" applyFill="1" applyBorder="1" applyAlignment="1">
      <alignment horizontal="right" vertical="center"/>
      <protection/>
    </xf>
    <xf numFmtId="0" fontId="23" fillId="0" borderId="0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distributed" vertical="center"/>
      <protection/>
    </xf>
    <xf numFmtId="0" fontId="8" fillId="0" borderId="26" xfId="21" applyFont="1" applyFill="1" applyBorder="1" applyAlignment="1">
      <alignment horizontal="distributed" vertical="center"/>
      <protection/>
    </xf>
    <xf numFmtId="0" fontId="8" fillId="0" borderId="0" xfId="21" applyFont="1" applyFill="1" applyBorder="1" applyAlignment="1">
      <alignment horizontal="distributed" vertical="center"/>
      <protection/>
    </xf>
    <xf numFmtId="0" fontId="8" fillId="0" borderId="5" xfId="21" applyFont="1" applyFill="1" applyBorder="1" applyAlignment="1">
      <alignment horizontal="center" vertical="center"/>
      <protection/>
    </xf>
    <xf numFmtId="0" fontId="8" fillId="0" borderId="65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185" fontId="8" fillId="0" borderId="1" xfId="21" applyNumberFormat="1" applyFont="1" applyFill="1" applyBorder="1" applyAlignment="1">
      <alignment vertical="center"/>
      <protection/>
    </xf>
    <xf numFmtId="0" fontId="23" fillId="0" borderId="3" xfId="21" applyFont="1" applyFill="1" applyBorder="1" applyAlignment="1">
      <alignment vertical="center"/>
      <protection/>
    </xf>
    <xf numFmtId="222" fontId="23" fillId="0" borderId="3" xfId="21" applyNumberFormat="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21" xfId="21" applyFont="1" applyFill="1" applyBorder="1" applyAlignment="1">
      <alignment horizontal="center" vertical="center"/>
      <protection/>
    </xf>
    <xf numFmtId="0" fontId="15" fillId="0" borderId="0" xfId="21" applyFont="1" applyFill="1" applyAlignment="1">
      <alignment horizontal="left" vertical="center"/>
      <protection/>
    </xf>
    <xf numFmtId="0" fontId="8" fillId="0" borderId="17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6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8" fillId="0" borderId="103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26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18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distributed" vertical="center"/>
      <protection/>
    </xf>
    <xf numFmtId="0" fontId="22" fillId="0" borderId="12" xfId="21" applyFont="1" applyFill="1" applyBorder="1" applyAlignment="1">
      <alignment horizontal="distributed" vertical="center"/>
      <protection/>
    </xf>
    <xf numFmtId="0" fontId="22" fillId="0" borderId="5" xfId="21" applyFont="1" applyFill="1" applyBorder="1" applyAlignment="1">
      <alignment horizontal="center" vertical="center"/>
      <protection/>
    </xf>
    <xf numFmtId="0" fontId="22" fillId="0" borderId="65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0" fontId="22" fillId="0" borderId="12" xfId="21" applyFont="1" applyFill="1" applyBorder="1" applyAlignment="1">
      <alignment horizontal="center" vertical="center"/>
      <protection/>
    </xf>
    <xf numFmtId="185" fontId="23" fillId="0" borderId="3" xfId="21" applyNumberFormat="1" applyFont="1" applyFill="1" applyBorder="1" applyAlignment="1">
      <alignment horizontal="right" vertical="center"/>
      <protection/>
    </xf>
    <xf numFmtId="185" fontId="23" fillId="0" borderId="25" xfId="21" applyNumberFormat="1" applyFont="1" applyFill="1" applyBorder="1" applyAlignment="1">
      <alignment horizontal="right" vertical="center"/>
      <protection/>
    </xf>
    <xf numFmtId="185" fontId="8" fillId="0" borderId="3" xfId="21" applyNumberFormat="1" applyFont="1" applyFill="1" applyBorder="1" applyAlignment="1">
      <alignment horizontal="right" vertical="center"/>
      <protection/>
    </xf>
    <xf numFmtId="185" fontId="23" fillId="0" borderId="8" xfId="21" applyNumberFormat="1" applyFont="1" applyFill="1" applyBorder="1" applyAlignment="1">
      <alignment horizontal="right" vertical="center"/>
      <protection/>
    </xf>
    <xf numFmtId="185" fontId="23" fillId="0" borderId="104" xfId="21" applyNumberFormat="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22" fillId="0" borderId="28" xfId="21" applyFont="1" applyFill="1" applyBorder="1" applyAlignment="1">
      <alignment horizontal="center" vertical="center"/>
      <protection/>
    </xf>
    <xf numFmtId="0" fontId="22" fillId="0" borderId="23" xfId="21" applyFont="1" applyFill="1" applyBorder="1" applyAlignment="1">
      <alignment horizontal="center" vertical="center"/>
      <protection/>
    </xf>
    <xf numFmtId="0" fontId="22" fillId="0" borderId="24" xfId="21" applyFont="1" applyFill="1" applyBorder="1" applyAlignment="1">
      <alignment horizontal="center" vertical="center"/>
      <protection/>
    </xf>
    <xf numFmtId="0" fontId="22" fillId="0" borderId="65" xfId="21" applyFont="1" applyFill="1" applyBorder="1" applyAlignment="1">
      <alignment horizontal="center" vertical="center"/>
      <protection/>
    </xf>
    <xf numFmtId="0" fontId="9" fillId="0" borderId="93" xfId="21" applyFont="1" applyFill="1" applyBorder="1" applyAlignment="1">
      <alignment horizontal="center" vertical="distributed"/>
      <protection/>
    </xf>
    <xf numFmtId="0" fontId="9" fillId="0" borderId="65" xfId="21" applyFont="1" applyFill="1" applyBorder="1" applyAlignment="1">
      <alignment horizontal="center" vertical="distributed"/>
      <protection/>
    </xf>
    <xf numFmtId="0" fontId="9" fillId="0" borderId="25" xfId="21" applyFont="1" applyFill="1" applyBorder="1" applyAlignment="1">
      <alignment horizontal="center" vertical="distributed"/>
      <protection/>
    </xf>
    <xf numFmtId="0" fontId="9" fillId="0" borderId="6" xfId="21" applyFont="1" applyFill="1" applyBorder="1" applyAlignment="1">
      <alignment horizontal="center" vertical="distributed"/>
      <protection/>
    </xf>
    <xf numFmtId="0" fontId="9" fillId="0" borderId="93" xfId="21" applyFont="1" applyFill="1" applyBorder="1" applyAlignment="1">
      <alignment horizontal="center" vertical="center"/>
      <protection/>
    </xf>
    <xf numFmtId="0" fontId="9" fillId="0" borderId="25" xfId="21" applyFont="1" applyFill="1" applyBorder="1" applyAlignment="1">
      <alignment horizontal="center" vertical="center"/>
      <protection/>
    </xf>
    <xf numFmtId="0" fontId="8" fillId="0" borderId="0" xfId="21" applyFont="1" applyFill="1" applyAlignment="1">
      <alignment horizontal="distributed" vertical="center"/>
      <protection/>
    </xf>
    <xf numFmtId="185" fontId="8" fillId="0" borderId="25" xfId="21" applyNumberFormat="1" applyFont="1" applyFill="1" applyBorder="1" applyAlignment="1">
      <alignment horizontal="right" vertical="center"/>
      <protection/>
    </xf>
    <xf numFmtId="0" fontId="0" fillId="0" borderId="3" xfId="21" applyFont="1" applyFill="1" applyBorder="1" applyAlignment="1">
      <alignment horizontal="left" vertical="center"/>
      <protection/>
    </xf>
    <xf numFmtId="0" fontId="9" fillId="0" borderId="0" xfId="21" applyFont="1" applyFill="1" applyAlignment="1">
      <alignment horizontal="distributed" vertical="center"/>
      <protection/>
    </xf>
    <xf numFmtId="0" fontId="9" fillId="0" borderId="12" xfId="21" applyFont="1" applyFill="1" applyBorder="1" applyAlignment="1">
      <alignment horizontal="distributed" vertical="center"/>
      <protection/>
    </xf>
    <xf numFmtId="0" fontId="22" fillId="0" borderId="5" xfId="21" applyFont="1" applyFill="1" applyBorder="1" applyAlignment="1">
      <alignment horizontal="center" vertical="center" wrapText="1"/>
      <protection/>
    </xf>
    <xf numFmtId="0" fontId="22" fillId="0" borderId="65" xfId="21" applyFont="1" applyFill="1" applyBorder="1" applyAlignment="1">
      <alignment horizontal="center" vertical="center" wrapText="1"/>
      <protection/>
    </xf>
    <xf numFmtId="0" fontId="22" fillId="0" borderId="3" xfId="21" applyFont="1" applyFill="1" applyBorder="1" applyAlignment="1">
      <alignment horizontal="center" vertical="center" wrapText="1"/>
      <protection/>
    </xf>
    <xf numFmtId="0" fontId="22" fillId="0" borderId="6" xfId="21" applyFont="1" applyFill="1" applyBorder="1" applyAlignment="1">
      <alignment horizontal="center" vertical="center" wrapText="1"/>
      <protection/>
    </xf>
    <xf numFmtId="49" fontId="40" fillId="0" borderId="8" xfId="21" applyNumberFormat="1" applyFont="1" applyFill="1" applyBorder="1" applyAlignment="1">
      <alignment horizontal="distributed" vertical="center"/>
      <protection/>
    </xf>
    <xf numFmtId="49" fontId="40" fillId="0" borderId="105" xfId="21" applyNumberFormat="1" applyFont="1" applyFill="1" applyBorder="1" applyAlignment="1">
      <alignment horizontal="distributed" vertical="center"/>
      <protection/>
    </xf>
    <xf numFmtId="0" fontId="8" fillId="0" borderId="88" xfId="21" applyFont="1" applyFill="1" applyBorder="1" applyAlignment="1">
      <alignment horizontal="distributed" vertical="center"/>
      <protection/>
    </xf>
    <xf numFmtId="0" fontId="8" fillId="0" borderId="106" xfId="21" applyFont="1" applyFill="1" applyBorder="1" applyAlignment="1">
      <alignment horizontal="distributed" vertical="center"/>
      <protection/>
    </xf>
    <xf numFmtId="0" fontId="36" fillId="0" borderId="0" xfId="21" applyFont="1" applyFill="1" applyBorder="1" applyAlignment="1">
      <alignment horizontal="distributed" vertical="center"/>
      <protection/>
    </xf>
    <xf numFmtId="0" fontId="22" fillId="0" borderId="88" xfId="21" applyFont="1" applyFill="1" applyBorder="1" applyAlignment="1">
      <alignment horizontal="distributed" vertical="center"/>
      <protection/>
    </xf>
    <xf numFmtId="0" fontId="7" fillId="0" borderId="1" xfId="0" applyFont="1" applyFill="1" applyBorder="1" applyAlignment="1">
      <alignment vertical="center"/>
    </xf>
    <xf numFmtId="0" fontId="22" fillId="0" borderId="5" xfId="21" applyFont="1" applyFill="1" applyBorder="1" applyAlignment="1">
      <alignment horizontal="distributed" vertical="center"/>
      <protection/>
    </xf>
    <xf numFmtId="0" fontId="0" fillId="0" borderId="65" xfId="21" applyFont="1" applyFill="1" applyBorder="1" applyAlignment="1">
      <alignment horizontal="distributed" vertical="center"/>
      <protection/>
    </xf>
    <xf numFmtId="0" fontId="22" fillId="0" borderId="11" xfId="21" applyFont="1" applyFill="1" applyBorder="1" applyAlignment="1">
      <alignment horizontal="distributed" vertical="center"/>
      <protection/>
    </xf>
    <xf numFmtId="0" fontId="0" fillId="0" borderId="18" xfId="21" applyFont="1" applyFill="1" applyBorder="1" applyAlignment="1">
      <alignment horizontal="distributed" vertical="center"/>
      <protection/>
    </xf>
    <xf numFmtId="0" fontId="9" fillId="0" borderId="0" xfId="0" applyFont="1" applyFill="1" applyBorder="1" applyAlignment="1">
      <alignment horizontal="center"/>
    </xf>
    <xf numFmtId="0" fontId="22" fillId="0" borderId="90" xfId="21" applyFont="1" applyFill="1" applyBorder="1" applyAlignment="1">
      <alignment horizontal="distributed" vertical="center"/>
      <protection/>
    </xf>
    <xf numFmtId="0" fontId="22" fillId="0" borderId="19" xfId="21" applyFont="1" applyFill="1" applyBorder="1" applyAlignment="1">
      <alignment horizontal="center" vertical="center"/>
      <protection/>
    </xf>
    <xf numFmtId="0" fontId="22" fillId="0" borderId="1" xfId="21" applyFont="1" applyFill="1" applyBorder="1" applyAlignment="1">
      <alignment horizontal="distributed" vertical="center"/>
      <protection/>
    </xf>
    <xf numFmtId="0" fontId="15" fillId="0" borderId="0" xfId="21" applyFont="1" applyFill="1" applyAlignment="1">
      <alignment vertical="center"/>
      <protection/>
    </xf>
    <xf numFmtId="0" fontId="0" fillId="0" borderId="3" xfId="2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horizontal="distributed" vertical="center"/>
      <protection/>
    </xf>
    <xf numFmtId="0" fontId="0" fillId="0" borderId="0" xfId="21" applyFont="1" applyFill="1" applyAlignment="1">
      <alignment horizontal="distributed" vertical="center"/>
      <protection/>
    </xf>
    <xf numFmtId="0" fontId="0" fillId="0" borderId="12" xfId="21" applyFont="1" applyFill="1" applyBorder="1" applyAlignment="1">
      <alignment horizontal="distributed" vertical="center"/>
      <protection/>
    </xf>
    <xf numFmtId="0" fontId="0" fillId="0" borderId="11" xfId="21" applyFont="1" applyFill="1" applyBorder="1" applyAlignment="1">
      <alignment horizontal="distributed" vertical="center"/>
      <protection/>
    </xf>
    <xf numFmtId="0" fontId="22" fillId="0" borderId="13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distributed" vertical="center" wrapText="1"/>
      <protection/>
    </xf>
    <xf numFmtId="0" fontId="8" fillId="0" borderId="13" xfId="21" applyFont="1" applyFill="1" applyBorder="1" applyAlignment="1">
      <alignment horizontal="distributed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22" fillId="0" borderId="13" xfId="21" applyFont="1" applyFill="1" applyBorder="1" applyAlignment="1">
      <alignment horizontal="distributed" vertical="center"/>
      <protection/>
    </xf>
    <xf numFmtId="0" fontId="22" fillId="0" borderId="15" xfId="21" applyFont="1" applyFill="1" applyBorder="1" applyAlignment="1">
      <alignment horizontal="distributed" vertical="center"/>
      <protection/>
    </xf>
    <xf numFmtId="0" fontId="8" fillId="0" borderId="13" xfId="21" applyFont="1" applyFill="1" applyBorder="1" applyAlignment="1">
      <alignment horizontal="distributed" vertical="center" wrapText="1"/>
      <protection/>
    </xf>
    <xf numFmtId="0" fontId="8" fillId="0" borderId="15" xfId="21" applyFont="1" applyFill="1" applyBorder="1" applyAlignment="1">
      <alignment horizontal="distributed" vertical="center"/>
      <protection/>
    </xf>
    <xf numFmtId="0" fontId="8" fillId="0" borderId="13" xfId="21" applyFont="1" applyFill="1" applyBorder="1" applyAlignment="1">
      <alignment horizontal="distributed" vertical="center"/>
      <protection/>
    </xf>
    <xf numFmtId="0" fontId="22" fillId="0" borderId="4" xfId="21" applyFont="1" applyFill="1" applyBorder="1" applyAlignment="1">
      <alignment horizontal="distributed" vertical="center"/>
      <protection/>
    </xf>
    <xf numFmtId="0" fontId="22" fillId="0" borderId="9" xfId="21" applyFont="1" applyFill="1" applyBorder="1" applyAlignment="1">
      <alignment horizontal="distributed" vertical="center"/>
      <protection/>
    </xf>
    <xf numFmtId="0" fontId="8" fillId="0" borderId="0" xfId="21" applyFont="1" applyFill="1" applyAlignment="1">
      <alignment horizontal="center" vertical="center"/>
      <protection/>
    </xf>
    <xf numFmtId="0" fontId="22" fillId="0" borderId="11" xfId="21" applyFont="1" applyFill="1" applyBorder="1" applyAlignment="1">
      <alignment horizontal="center" vertical="center"/>
      <protection/>
    </xf>
    <xf numFmtId="0" fontId="22" fillId="0" borderId="18" xfId="21" applyFont="1" applyFill="1" applyBorder="1" applyAlignment="1">
      <alignment horizontal="center" vertical="center"/>
      <protection/>
    </xf>
    <xf numFmtId="0" fontId="25" fillId="0" borderId="3" xfId="21" applyFont="1" applyFill="1" applyBorder="1" applyAlignment="1">
      <alignment horizontal="center" vertical="center"/>
      <protection/>
    </xf>
    <xf numFmtId="38" fontId="25" fillId="0" borderId="3" xfId="17" applyFont="1" applyFill="1" applyBorder="1" applyAlignment="1">
      <alignment horizontal="center" vertical="center"/>
    </xf>
    <xf numFmtId="0" fontId="36" fillId="0" borderId="3" xfId="21" applyFont="1" applyFill="1" applyBorder="1" applyAlignment="1">
      <alignment horizontal="center" vertical="center"/>
      <protection/>
    </xf>
    <xf numFmtId="0" fontId="36" fillId="0" borderId="6" xfId="21" applyFont="1" applyFill="1" applyBorder="1" applyAlignment="1">
      <alignment horizontal="center" vertical="center"/>
      <protection/>
    </xf>
    <xf numFmtId="0" fontId="25" fillId="0" borderId="25" xfId="21" applyFont="1" applyFill="1" applyBorder="1" applyAlignment="1">
      <alignment horizontal="center" vertical="center"/>
      <protection/>
    </xf>
    <xf numFmtId="0" fontId="25" fillId="0" borderId="6" xfId="21" applyFont="1" applyFill="1" applyBorder="1" applyAlignment="1">
      <alignment horizontal="center" vertical="center"/>
      <protection/>
    </xf>
    <xf numFmtId="181" fontId="8" fillId="0" borderId="0" xfId="21" applyNumberFormat="1" applyFont="1" applyFill="1" applyBorder="1" applyAlignment="1">
      <alignment horizontal="right" vertical="center"/>
      <protection/>
    </xf>
    <xf numFmtId="0" fontId="36" fillId="0" borderId="3" xfId="21" applyFont="1" applyFill="1" applyBorder="1" applyAlignment="1">
      <alignment horizontal="center" vertical="center"/>
      <protection/>
    </xf>
    <xf numFmtId="0" fontId="36" fillId="0" borderId="6" xfId="21" applyFont="1" applyFill="1" applyBorder="1" applyAlignment="1">
      <alignment horizontal="center" vertical="center"/>
      <protection/>
    </xf>
    <xf numFmtId="181" fontId="23" fillId="0" borderId="3" xfId="21" applyNumberFormat="1" applyFont="1" applyFill="1" applyBorder="1" applyAlignment="1">
      <alignment horizontal="right" vertical="center"/>
      <protection/>
    </xf>
    <xf numFmtId="0" fontId="22" fillId="0" borderId="1" xfId="23" applyFont="1" applyFill="1" applyBorder="1" applyAlignment="1">
      <alignment horizontal="center" vertical="center"/>
      <protection/>
    </xf>
    <xf numFmtId="0" fontId="22" fillId="0" borderId="0" xfId="23" applyFont="1" applyFill="1" applyBorder="1" applyAlignment="1">
      <alignment horizontal="center" vertical="center"/>
      <protection/>
    </xf>
    <xf numFmtId="0" fontId="22" fillId="0" borderId="3" xfId="23" applyFont="1" applyFill="1" applyBorder="1" applyAlignment="1">
      <alignment horizontal="center" vertical="center"/>
      <protection/>
    </xf>
    <xf numFmtId="0" fontId="8" fillId="0" borderId="5" xfId="23" applyFont="1" applyFill="1" applyBorder="1" applyAlignment="1">
      <alignment horizontal="left" vertical="center"/>
      <protection/>
    </xf>
    <xf numFmtId="187" fontId="8" fillId="0" borderId="22" xfId="17" applyNumberFormat="1" applyFont="1" applyFill="1" applyBorder="1" applyAlignment="1">
      <alignment horizontal="center" vertical="center"/>
    </xf>
    <xf numFmtId="187" fontId="8" fillId="0" borderId="0" xfId="17" applyNumberFormat="1" applyFont="1" applyFill="1" applyBorder="1" applyAlignment="1">
      <alignment horizontal="center" vertical="center"/>
    </xf>
    <xf numFmtId="0" fontId="22" fillId="0" borderId="25" xfId="23" applyFont="1" applyFill="1" applyBorder="1" applyAlignment="1">
      <alignment horizontal="center" vertical="center" shrinkToFit="1"/>
      <protection/>
    </xf>
    <xf numFmtId="0" fontId="22" fillId="0" borderId="6" xfId="23" applyFont="1" applyFill="1" applyBorder="1" applyAlignment="1">
      <alignment horizontal="center" vertical="center" shrinkToFit="1"/>
      <protection/>
    </xf>
    <xf numFmtId="187" fontId="8" fillId="0" borderId="25" xfId="17" applyNumberFormat="1" applyFont="1" applyFill="1" applyBorder="1" applyAlignment="1">
      <alignment horizontal="center" vertical="center"/>
    </xf>
    <xf numFmtId="187" fontId="8" fillId="0" borderId="3" xfId="17" applyNumberFormat="1" applyFont="1" applyFill="1" applyBorder="1" applyAlignment="1">
      <alignment horizontal="center" vertical="center"/>
    </xf>
    <xf numFmtId="0" fontId="9" fillId="0" borderId="0" xfId="21" applyFont="1" applyAlignment="1">
      <alignment horizontal="center"/>
      <protection/>
    </xf>
    <xf numFmtId="0" fontId="22" fillId="0" borderId="1" xfId="21" applyFont="1" applyFill="1" applyBorder="1" applyAlignment="1">
      <alignment horizontal="center" vertical="center"/>
      <protection/>
    </xf>
    <xf numFmtId="0" fontId="22" fillId="0" borderId="26" xfId="21" applyFont="1" applyFill="1" applyBorder="1" applyAlignment="1">
      <alignment horizontal="center" vertical="center"/>
      <protection/>
    </xf>
    <xf numFmtId="181" fontId="8" fillId="0" borderId="1" xfId="21" applyNumberFormat="1" applyFont="1" applyFill="1" applyBorder="1" applyAlignment="1">
      <alignment horizontal="right" vertical="center"/>
      <protection/>
    </xf>
    <xf numFmtId="0" fontId="22" fillId="0" borderId="18" xfId="21" applyFont="1" applyFill="1" applyBorder="1" applyAlignment="1">
      <alignment horizontal="center" vertical="center"/>
      <protection/>
    </xf>
    <xf numFmtId="0" fontId="22" fillId="0" borderId="2" xfId="23" applyFont="1" applyFill="1" applyBorder="1" applyAlignment="1">
      <alignment horizontal="center" vertical="center"/>
      <protection/>
    </xf>
    <xf numFmtId="0" fontId="22" fillId="0" borderId="26" xfId="23" applyFont="1" applyFill="1" applyBorder="1" applyAlignment="1">
      <alignment horizontal="center" vertical="center"/>
      <protection/>
    </xf>
    <xf numFmtId="0" fontId="22" fillId="0" borderId="22" xfId="23" applyFont="1" applyFill="1" applyBorder="1" applyAlignment="1">
      <alignment horizontal="center" vertical="center" shrinkToFit="1"/>
      <protection/>
    </xf>
    <xf numFmtId="0" fontId="22" fillId="0" borderId="12" xfId="23" applyFont="1" applyFill="1" applyBorder="1" applyAlignment="1">
      <alignment horizontal="center" vertical="center" shrinkToFit="1"/>
      <protection/>
    </xf>
    <xf numFmtId="0" fontId="36" fillId="0" borderId="2" xfId="23" applyFont="1" applyFill="1" applyBorder="1" applyAlignment="1">
      <alignment horizontal="center" vertical="center" shrinkToFit="1"/>
      <protection/>
    </xf>
    <xf numFmtId="0" fontId="36" fillId="0" borderId="26" xfId="23" applyFont="1" applyFill="1" applyBorder="1" applyAlignment="1">
      <alignment horizontal="center" vertical="center" shrinkToFit="1"/>
      <protection/>
    </xf>
    <xf numFmtId="187" fontId="23" fillId="0" borderId="22" xfId="17" applyNumberFormat="1" applyFont="1" applyFill="1" applyBorder="1" applyAlignment="1">
      <alignment horizontal="center" vertical="center"/>
    </xf>
    <xf numFmtId="187" fontId="23" fillId="0" borderId="0" xfId="17" applyNumberFormat="1" applyFont="1" applyFill="1" applyBorder="1" applyAlignment="1">
      <alignment horizontal="center" vertical="center"/>
    </xf>
    <xf numFmtId="0" fontId="22" fillId="0" borderId="5" xfId="23" applyFont="1" applyFill="1" applyBorder="1" applyAlignment="1">
      <alignment horizontal="center" vertical="center"/>
      <protection/>
    </xf>
    <xf numFmtId="0" fontId="22" fillId="0" borderId="65" xfId="23" applyFont="1" applyFill="1" applyBorder="1" applyAlignment="1">
      <alignment horizontal="center" vertical="center"/>
      <protection/>
    </xf>
    <xf numFmtId="0" fontId="22" fillId="0" borderId="11" xfId="23" applyFont="1" applyFill="1" applyBorder="1" applyAlignment="1">
      <alignment horizontal="center" vertical="center"/>
      <protection/>
    </xf>
    <xf numFmtId="0" fontId="22" fillId="0" borderId="18" xfId="23" applyFont="1" applyFill="1" applyBorder="1" applyAlignment="1">
      <alignment horizontal="center" vertical="center"/>
      <protection/>
    </xf>
    <xf numFmtId="187" fontId="23" fillId="0" borderId="2" xfId="17" applyNumberFormat="1" applyFont="1" applyFill="1" applyBorder="1" applyAlignment="1">
      <alignment horizontal="center" vertical="center" shrinkToFit="1"/>
    </xf>
    <xf numFmtId="187" fontId="23" fillId="0" borderId="1" xfId="17" applyNumberFormat="1" applyFont="1" applyFill="1" applyBorder="1" applyAlignment="1">
      <alignment horizontal="center" vertical="center" shrinkToFit="1"/>
    </xf>
    <xf numFmtId="187" fontId="8" fillId="0" borderId="11" xfId="17" applyNumberFormat="1" applyFont="1" applyFill="1" applyBorder="1" applyAlignment="1">
      <alignment horizontal="center" vertical="center"/>
    </xf>
    <xf numFmtId="187" fontId="8" fillId="0" borderId="10" xfId="17" applyNumberFormat="1" applyFont="1" applyFill="1" applyBorder="1" applyAlignment="1">
      <alignment horizontal="center" vertical="center"/>
    </xf>
    <xf numFmtId="0" fontId="22" fillId="0" borderId="4" xfId="23" applyFont="1" applyFill="1" applyBorder="1" applyAlignment="1">
      <alignment horizontal="center" vertical="center"/>
      <protection/>
    </xf>
    <xf numFmtId="0" fontId="22" fillId="0" borderId="9" xfId="23" applyFont="1" applyFill="1" applyBorder="1" applyAlignment="1">
      <alignment horizontal="center" vertical="center"/>
      <protection/>
    </xf>
    <xf numFmtId="0" fontId="22" fillId="0" borderId="21" xfId="23" applyFont="1" applyFill="1" applyBorder="1" applyAlignment="1">
      <alignment horizontal="center" vertical="center"/>
      <protection/>
    </xf>
    <xf numFmtId="0" fontId="8" fillId="0" borderId="0" xfId="23" applyFont="1" applyFill="1" applyBorder="1" applyAlignment="1">
      <alignment horizontal="right" vertical="center"/>
      <protection/>
    </xf>
    <xf numFmtId="0" fontId="15" fillId="0" borderId="0" xfId="23" applyFont="1" applyAlignment="1">
      <alignment horizontal="left" vertical="center"/>
      <protection/>
    </xf>
    <xf numFmtId="38" fontId="22" fillId="0" borderId="0" xfId="17" applyFont="1" applyFill="1" applyBorder="1" applyAlignment="1">
      <alignment horizontal="center" vertical="center"/>
    </xf>
    <xf numFmtId="0" fontId="22" fillId="0" borderId="17" xfId="23" applyFont="1" applyFill="1" applyBorder="1" applyAlignment="1">
      <alignment horizontal="center" vertical="center"/>
      <protection/>
    </xf>
    <xf numFmtId="0" fontId="22" fillId="0" borderId="20" xfId="23" applyFont="1" applyFill="1" applyBorder="1" applyAlignment="1">
      <alignment horizontal="center" vertical="center"/>
      <protection/>
    </xf>
    <xf numFmtId="0" fontId="22" fillId="0" borderId="12" xfId="21" applyFont="1" applyFill="1" applyBorder="1" applyAlignment="1">
      <alignment horizontal="center" vertical="center"/>
      <protection/>
    </xf>
    <xf numFmtId="0" fontId="19" fillId="0" borderId="103" xfId="0" applyFont="1" applyFill="1" applyBorder="1" applyAlignment="1">
      <alignment horizontal="center" vertical="top"/>
    </xf>
    <xf numFmtId="0" fontId="22" fillId="0" borderId="19" xfId="0" applyFont="1" applyFill="1" applyBorder="1" applyAlignment="1">
      <alignment horizontal="center" vertical="center"/>
    </xf>
    <xf numFmtId="0" fontId="22" fillId="0" borderId="1" xfId="21" applyFont="1" applyFill="1" applyBorder="1" applyAlignment="1">
      <alignment horizontal="center" vertical="center" wrapText="1"/>
      <protection/>
    </xf>
    <xf numFmtId="0" fontId="22" fillId="0" borderId="26" xfId="21" applyFont="1" applyFill="1" applyBorder="1" applyAlignment="1">
      <alignment horizontal="center" vertical="center" wrapText="1"/>
      <protection/>
    </xf>
    <xf numFmtId="0" fontId="22" fillId="0" borderId="11" xfId="21" applyFont="1" applyFill="1" applyBorder="1" applyAlignment="1">
      <alignment horizontal="center" vertical="center" wrapText="1"/>
      <protection/>
    </xf>
    <xf numFmtId="0" fontId="22" fillId="0" borderId="18" xfId="21" applyFont="1" applyFill="1" applyBorder="1" applyAlignment="1">
      <alignment horizontal="center" vertical="center" wrapText="1"/>
      <protection/>
    </xf>
    <xf numFmtId="49" fontId="22" fillId="0" borderId="2" xfId="21" applyNumberFormat="1" applyFont="1" applyFill="1" applyBorder="1" applyAlignment="1">
      <alignment horizontal="center" vertical="center"/>
      <protection/>
    </xf>
    <xf numFmtId="49" fontId="22" fillId="0" borderId="1" xfId="21" applyNumberFormat="1" applyFont="1" applyFill="1" applyBorder="1" applyAlignment="1">
      <alignment horizontal="center" vertical="center"/>
      <protection/>
    </xf>
    <xf numFmtId="49" fontId="22" fillId="0" borderId="26" xfId="21" applyNumberFormat="1" applyFont="1" applyFill="1" applyBorder="1" applyAlignment="1">
      <alignment horizontal="center" vertical="center"/>
      <protection/>
    </xf>
    <xf numFmtId="49" fontId="22" fillId="0" borderId="10" xfId="21" applyNumberFormat="1" applyFont="1" applyFill="1" applyBorder="1" applyAlignment="1">
      <alignment horizontal="center" vertical="center"/>
      <protection/>
    </xf>
    <xf numFmtId="49" fontId="22" fillId="0" borderId="11" xfId="21" applyNumberFormat="1" applyFont="1" applyFill="1" applyBorder="1" applyAlignment="1">
      <alignment horizontal="center" vertical="center"/>
      <protection/>
    </xf>
    <xf numFmtId="49" fontId="22" fillId="0" borderId="18" xfId="21" applyNumberFormat="1" applyFont="1" applyFill="1" applyBorder="1" applyAlignment="1">
      <alignment horizontal="center" vertical="center"/>
      <protection/>
    </xf>
    <xf numFmtId="0" fontId="22" fillId="0" borderId="4" xfId="21" applyFont="1" applyFill="1" applyBorder="1" applyAlignment="1">
      <alignment horizontal="center" vertical="center"/>
      <protection/>
    </xf>
    <xf numFmtId="0" fontId="22" fillId="0" borderId="9" xfId="21" applyFont="1" applyFill="1" applyBorder="1" applyAlignment="1">
      <alignment horizontal="center" vertical="center"/>
      <protection/>
    </xf>
    <xf numFmtId="0" fontId="22" fillId="0" borderId="21" xfId="21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0" fillId="0" borderId="1" xfId="21" applyFont="1" applyFill="1" applyBorder="1" applyAlignment="1">
      <alignment horizontal="right" vertical="center"/>
      <protection/>
    </xf>
    <xf numFmtId="0" fontId="30" fillId="0" borderId="26" xfId="21" applyFont="1" applyFill="1" applyBorder="1" applyAlignment="1">
      <alignment horizontal="right" vertical="center"/>
      <protection/>
    </xf>
    <xf numFmtId="0" fontId="22" fillId="0" borderId="1" xfId="21" applyFont="1" applyFill="1" applyBorder="1" applyAlignment="1">
      <alignment horizontal="left" vertical="center" wrapText="1"/>
      <protection/>
    </xf>
    <xf numFmtId="0" fontId="22" fillId="0" borderId="26" xfId="21" applyFont="1" applyFill="1" applyBorder="1" applyAlignment="1">
      <alignment horizontal="left" vertical="center" wrapText="1"/>
      <protection/>
    </xf>
    <xf numFmtId="0" fontId="22" fillId="0" borderId="11" xfId="21" applyFont="1" applyFill="1" applyBorder="1" applyAlignment="1">
      <alignment horizontal="left" vertical="center" wrapText="1"/>
      <protection/>
    </xf>
    <xf numFmtId="0" fontId="22" fillId="0" borderId="18" xfId="21" applyFont="1" applyFill="1" applyBorder="1" applyAlignment="1">
      <alignment horizontal="left" vertical="center" wrapText="1"/>
      <protection/>
    </xf>
    <xf numFmtId="38" fontId="8" fillId="0" borderId="11" xfId="17" applyFont="1" applyFill="1" applyBorder="1" applyAlignment="1">
      <alignment horizontal="center" vertical="top"/>
    </xf>
    <xf numFmtId="38" fontId="8" fillId="0" borderId="18" xfId="17" applyFont="1" applyFill="1" applyBorder="1" applyAlignment="1">
      <alignment horizontal="center" vertical="top"/>
    </xf>
    <xf numFmtId="0" fontId="0" fillId="0" borderId="0" xfId="21" applyFont="1" applyFill="1" applyBorder="1" applyAlignment="1">
      <alignment horizontal="left" vertical="center"/>
      <protection/>
    </xf>
    <xf numFmtId="0" fontId="22" fillId="0" borderId="20" xfId="21" applyFont="1" applyFill="1" applyBorder="1" applyAlignment="1">
      <alignment horizontal="center" vertical="center"/>
      <protection/>
    </xf>
    <xf numFmtId="0" fontId="22" fillId="0" borderId="16" xfId="21" applyFont="1" applyFill="1" applyBorder="1" applyAlignment="1">
      <alignment horizontal="center" vertical="center"/>
      <protection/>
    </xf>
    <xf numFmtId="0" fontId="36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3" xfId="21" applyFont="1" applyBorder="1" applyAlignment="1">
      <alignment horizontal="right" vertical="center"/>
      <protection/>
    </xf>
    <xf numFmtId="38" fontId="8" fillId="0" borderId="0" xfId="17" applyFont="1" applyFill="1" applyBorder="1" applyAlignment="1">
      <alignment horizontal="right" vertical="center"/>
    </xf>
    <xf numFmtId="38" fontId="8" fillId="0" borderId="3" xfId="17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0" fillId="0" borderId="0" xfId="21" applyFont="1" applyBorder="1" applyAlignment="1">
      <alignment horizontal="left" vertical="center"/>
      <protection/>
    </xf>
    <xf numFmtId="0" fontId="7" fillId="0" borderId="16" xfId="21" applyFont="1" applyBorder="1" applyAlignment="1">
      <alignment horizontal="center" vertical="center"/>
      <protection/>
    </xf>
    <xf numFmtId="0" fontId="7" fillId="0" borderId="19" xfId="21" applyFont="1" applyBorder="1" applyAlignment="1">
      <alignment horizontal="center" vertical="center"/>
      <protection/>
    </xf>
    <xf numFmtId="0" fontId="7" fillId="0" borderId="17" xfId="21" applyFont="1" applyBorder="1" applyAlignment="1">
      <alignment horizontal="center" vertical="center"/>
      <protection/>
    </xf>
    <xf numFmtId="0" fontId="7" fillId="0" borderId="19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left" vertical="center"/>
      <protection/>
    </xf>
    <xf numFmtId="0" fontId="0" fillId="0" borderId="3" xfId="21" applyFont="1" applyFill="1" applyBorder="1" applyAlignment="1">
      <alignment horizontal="left" vertical="center"/>
      <protection/>
    </xf>
    <xf numFmtId="0" fontId="23" fillId="0" borderId="15" xfId="0" applyFont="1" applyFill="1" applyBorder="1" applyAlignment="1">
      <alignment horizontal="center" vertical="center"/>
    </xf>
    <xf numFmtId="0" fontId="30" fillId="0" borderId="0" xfId="21" applyFont="1" applyFill="1" applyBorder="1" applyAlignment="1">
      <alignment horizontal="center" vertical="center"/>
      <protection/>
    </xf>
    <xf numFmtId="0" fontId="30" fillId="0" borderId="1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40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88" fontId="8" fillId="0" borderId="0" xfId="17" applyNumberFormat="1" applyFont="1" applyFill="1" applyBorder="1" applyAlignment="1">
      <alignment horizontal="right" vertical="center"/>
    </xf>
    <xf numFmtId="0" fontId="36" fillId="0" borderId="3" xfId="0" applyFont="1" applyFill="1" applyBorder="1" applyAlignment="1">
      <alignment horizontal="center" vertical="center" shrinkToFit="1"/>
    </xf>
    <xf numFmtId="0" fontId="36" fillId="0" borderId="6" xfId="0" applyFont="1" applyFill="1" applyBorder="1" applyAlignment="1">
      <alignment horizontal="center" vertical="center" shrinkToFit="1"/>
    </xf>
    <xf numFmtId="188" fontId="23" fillId="0" borderId="3" xfId="17" applyNumberFormat="1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38" fontId="22" fillId="0" borderId="4" xfId="17" applyFont="1" applyFill="1" applyBorder="1" applyAlignment="1">
      <alignment horizontal="center" vertical="center"/>
    </xf>
    <xf numFmtId="38" fontId="22" fillId="0" borderId="9" xfId="17" applyFont="1" applyFill="1" applyBorder="1" applyAlignment="1">
      <alignment horizontal="center" vertical="center"/>
    </xf>
    <xf numFmtId="38" fontId="22" fillId="0" borderId="21" xfId="17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188" fontId="8" fillId="0" borderId="28" xfId="17" applyNumberFormat="1" applyFont="1" applyFill="1" applyBorder="1" applyAlignment="1">
      <alignment horizontal="right" vertical="center"/>
    </xf>
    <xf numFmtId="188" fontId="8" fillId="0" borderId="23" xfId="17" applyNumberFormat="1" applyFont="1" applyFill="1" applyBorder="1" applyAlignment="1">
      <alignment horizontal="right" vertical="center"/>
    </xf>
    <xf numFmtId="188" fontId="8" fillId="0" borderId="4" xfId="17" applyNumberFormat="1" applyFont="1" applyFill="1" applyBorder="1" applyAlignment="1">
      <alignment vertical="center"/>
    </xf>
    <xf numFmtId="188" fontId="8" fillId="0" borderId="9" xfId="17" applyNumberFormat="1" applyFont="1" applyFill="1" applyBorder="1" applyAlignment="1">
      <alignment vertical="center"/>
    </xf>
    <xf numFmtId="188" fontId="8" fillId="0" borderId="28" xfId="17" applyNumberFormat="1" applyFont="1" applyFill="1" applyBorder="1" applyAlignment="1">
      <alignment horizontal="center" vertical="center"/>
    </xf>
    <xf numFmtId="188" fontId="8" fillId="0" borderId="23" xfId="17" applyNumberFormat="1" applyFont="1" applyFill="1" applyBorder="1" applyAlignment="1">
      <alignment horizontal="center" vertical="center"/>
    </xf>
    <xf numFmtId="188" fontId="8" fillId="0" borderId="24" xfId="17" applyNumberFormat="1" applyFont="1" applyFill="1" applyBorder="1" applyAlignment="1">
      <alignment horizontal="center" vertical="center"/>
    </xf>
    <xf numFmtId="188" fontId="8" fillId="0" borderId="24" xfId="17" applyNumberFormat="1" applyFont="1" applyFill="1" applyBorder="1" applyAlignment="1">
      <alignment horizontal="right" vertical="center"/>
    </xf>
    <xf numFmtId="38" fontId="22" fillId="0" borderId="17" xfId="17" applyFont="1" applyFill="1" applyBorder="1" applyAlignment="1">
      <alignment horizontal="center" vertical="center"/>
    </xf>
    <xf numFmtId="38" fontId="22" fillId="0" borderId="20" xfId="17" applyFont="1" applyFill="1" applyBorder="1" applyAlignment="1">
      <alignment horizontal="center" vertical="center"/>
    </xf>
    <xf numFmtId="38" fontId="22" fillId="0" borderId="13" xfId="17" applyFont="1" applyFill="1" applyBorder="1" applyAlignment="1">
      <alignment horizontal="center" vertical="center" wrapText="1"/>
    </xf>
    <xf numFmtId="38" fontId="22" fillId="0" borderId="7" xfId="17" applyFont="1" applyFill="1" applyBorder="1" applyAlignment="1">
      <alignment horizontal="center" vertical="center" wrapText="1"/>
    </xf>
    <xf numFmtId="38" fontId="22" fillId="0" borderId="7" xfId="17" applyFont="1" applyFill="1" applyBorder="1" applyAlignment="1">
      <alignment horizontal="center" vertical="center"/>
    </xf>
    <xf numFmtId="38" fontId="22" fillId="0" borderId="4" xfId="17" applyFont="1" applyFill="1" applyBorder="1" applyAlignment="1">
      <alignment horizontal="distributed" vertical="center"/>
    </xf>
    <xf numFmtId="38" fontId="22" fillId="0" borderId="21" xfId="17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center" vertical="center" textRotation="255"/>
    </xf>
    <xf numFmtId="0" fontId="22" fillId="0" borderId="21" xfId="0" applyFont="1" applyFill="1" applyBorder="1" applyAlignment="1">
      <alignment horizontal="center" vertical="center" textRotation="255"/>
    </xf>
    <xf numFmtId="0" fontId="22" fillId="0" borderId="24" xfId="0" applyFont="1" applyFill="1" applyBorder="1" applyAlignment="1">
      <alignment horizontal="center" vertical="center" textRotation="255"/>
    </xf>
    <xf numFmtId="38" fontId="22" fillId="0" borderId="19" xfId="17" applyFont="1" applyFill="1" applyBorder="1" applyAlignment="1">
      <alignment horizontal="center" vertical="center"/>
    </xf>
    <xf numFmtId="38" fontId="22" fillId="0" borderId="13" xfId="17" applyFont="1" applyFill="1" applyBorder="1" applyAlignment="1">
      <alignment horizontal="center" vertical="center"/>
    </xf>
    <xf numFmtId="38" fontId="22" fillId="0" borderId="17" xfId="17" applyFont="1" applyFill="1" applyBorder="1" applyAlignment="1">
      <alignment horizontal="distributed" vertical="center"/>
    </xf>
    <xf numFmtId="38" fontId="22" fillId="0" borderId="16" xfId="17" applyFont="1" applyFill="1" applyBorder="1" applyAlignment="1">
      <alignment horizontal="distributed" vertical="center"/>
    </xf>
    <xf numFmtId="188" fontId="8" fillId="0" borderId="13" xfId="17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188" fontId="8" fillId="0" borderId="1" xfId="17" applyNumberFormat="1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15" fillId="0" borderId="0" xfId="21" applyFont="1" applyFill="1" applyBorder="1" applyAlignment="1">
      <alignment vertical="center"/>
      <protection/>
    </xf>
    <xf numFmtId="0" fontId="22" fillId="0" borderId="2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19" fillId="0" borderId="1" xfId="24" applyFont="1" applyFill="1" applyBorder="1" applyAlignment="1">
      <alignment horizontal="distributed" vertical="center" wrapText="1" shrinkToFit="1"/>
      <protection/>
    </xf>
    <xf numFmtId="0" fontId="33" fillId="0" borderId="11" xfId="0" applyFont="1" applyFill="1" applyBorder="1" applyAlignment="1">
      <alignment horizontal="distributed" vertical="center" wrapText="1"/>
    </xf>
    <xf numFmtId="0" fontId="19" fillId="0" borderId="1" xfId="24" applyFont="1" applyFill="1" applyBorder="1" applyAlignment="1">
      <alignment horizontal="distributed" vertical="center" wrapText="1"/>
      <protection/>
    </xf>
    <xf numFmtId="0" fontId="19" fillId="0" borderId="11" xfId="24" applyFont="1" applyFill="1" applyBorder="1" applyAlignment="1">
      <alignment horizontal="distributed" vertical="center" wrapText="1"/>
      <protection/>
    </xf>
    <xf numFmtId="0" fontId="9" fillId="0" borderId="1" xfId="24" applyFont="1" applyFill="1" applyBorder="1" applyAlignment="1">
      <alignment horizontal="center" vertical="center"/>
      <protection/>
    </xf>
    <xf numFmtId="0" fontId="9" fillId="0" borderId="26" xfId="24" applyFont="1" applyFill="1" applyBorder="1" applyAlignment="1">
      <alignment horizontal="center" vertical="center"/>
      <protection/>
    </xf>
    <xf numFmtId="0" fontId="9" fillId="0" borderId="11" xfId="24" applyFont="1" applyFill="1" applyBorder="1" applyAlignment="1">
      <alignment horizontal="center" vertical="center"/>
      <protection/>
    </xf>
    <xf numFmtId="0" fontId="9" fillId="0" borderId="18" xfId="24" applyFont="1" applyFill="1" applyBorder="1" applyAlignment="1">
      <alignment horizontal="center" vertical="center"/>
      <protection/>
    </xf>
    <xf numFmtId="0" fontId="34" fillId="0" borderId="1" xfId="24" applyFont="1" applyFill="1" applyBorder="1" applyAlignment="1">
      <alignment horizontal="distributed" vertical="center" wrapText="1"/>
      <protection/>
    </xf>
    <xf numFmtId="0" fontId="34" fillId="0" borderId="11" xfId="24" applyFont="1" applyFill="1" applyBorder="1" applyAlignment="1">
      <alignment horizontal="distributed" vertical="center" wrapText="1"/>
      <protection/>
    </xf>
    <xf numFmtId="0" fontId="19" fillId="0" borderId="1" xfId="24" applyFont="1" applyFill="1" applyBorder="1" applyAlignment="1">
      <alignment horizontal="left" vertical="center" shrinkToFit="1"/>
      <protection/>
    </xf>
    <xf numFmtId="0" fontId="19" fillId="0" borderId="11" xfId="24" applyFont="1" applyFill="1" applyBorder="1" applyAlignment="1">
      <alignment horizontal="left" vertical="center" shrinkToFit="1"/>
      <protection/>
    </xf>
    <xf numFmtId="0" fontId="9" fillId="0" borderId="0" xfId="24" applyFont="1" applyFill="1" applyBorder="1" applyAlignment="1">
      <alignment horizontal="center" vertical="center"/>
      <protection/>
    </xf>
    <xf numFmtId="0" fontId="9" fillId="0" borderId="12" xfId="24" applyFont="1" applyFill="1" applyBorder="1" applyAlignment="1">
      <alignment horizontal="center" vertical="center"/>
      <protection/>
    </xf>
    <xf numFmtId="0" fontId="19" fillId="0" borderId="9" xfId="24" applyFont="1" applyFill="1" applyBorder="1" applyAlignment="1">
      <alignment horizontal="center" vertical="center" wrapText="1" shrinkToFit="1"/>
      <protection/>
    </xf>
    <xf numFmtId="0" fontId="19" fillId="0" borderId="11" xfId="24" applyFont="1" applyFill="1" applyBorder="1" applyAlignment="1">
      <alignment horizontal="center" vertical="center"/>
      <protection/>
    </xf>
    <xf numFmtId="0" fontId="10" fillId="0" borderId="0" xfId="24" applyFont="1" applyFill="1" applyAlignment="1">
      <alignment horizontal="right" vertical="center"/>
      <protection/>
    </xf>
    <xf numFmtId="0" fontId="9" fillId="0" borderId="20" xfId="24" applyFont="1" applyFill="1" applyBorder="1" applyAlignment="1">
      <alignment horizontal="distributed" vertical="center"/>
      <protection/>
    </xf>
    <xf numFmtId="0" fontId="10" fillId="0" borderId="16" xfId="24" applyFont="1" applyFill="1" applyBorder="1" applyAlignment="1">
      <alignment horizontal="distributed" vertical="center"/>
      <protection/>
    </xf>
    <xf numFmtId="0" fontId="31" fillId="0" borderId="0" xfId="24" applyFont="1" applyFill="1" applyBorder="1" applyAlignment="1">
      <alignment vertical="center"/>
      <protection/>
    </xf>
    <xf numFmtId="0" fontId="19" fillId="0" borderId="9" xfId="24" applyFont="1" applyFill="1" applyBorder="1" applyAlignment="1">
      <alignment horizontal="center" vertical="center" wrapText="1"/>
      <protection/>
    </xf>
    <xf numFmtId="0" fontId="19" fillId="0" borderId="9" xfId="24" applyFont="1" applyFill="1" applyBorder="1" applyAlignment="1">
      <alignment horizontal="center" vertical="center"/>
      <protection/>
    </xf>
    <xf numFmtId="0" fontId="19" fillId="0" borderId="1" xfId="24" applyFont="1" applyFill="1" applyBorder="1" applyAlignment="1">
      <alignment horizontal="center" vertical="center"/>
      <protection/>
    </xf>
    <xf numFmtId="0" fontId="22" fillId="0" borderId="11" xfId="21" applyFont="1" applyFill="1" applyBorder="1" applyAlignment="1">
      <alignment horizontal="left" vertical="center"/>
      <protection/>
    </xf>
    <xf numFmtId="0" fontId="22" fillId="0" borderId="18" xfId="21" applyFont="1" applyFill="1" applyBorder="1" applyAlignment="1">
      <alignment horizontal="left" vertical="center"/>
      <protection/>
    </xf>
    <xf numFmtId="0" fontId="22" fillId="0" borderId="11" xfId="21" applyFont="1" applyFill="1" applyBorder="1" applyAlignment="1">
      <alignment horizontal="distributed" vertical="center"/>
      <protection/>
    </xf>
    <xf numFmtId="0" fontId="22" fillId="0" borderId="9" xfId="21" applyFont="1" applyFill="1" applyBorder="1" applyAlignment="1">
      <alignment horizontal="distributed" vertical="center"/>
      <protection/>
    </xf>
    <xf numFmtId="0" fontId="36" fillId="0" borderId="3" xfId="21" applyFont="1" applyFill="1" applyBorder="1" applyAlignment="1">
      <alignment horizontal="center" vertical="center" shrinkToFit="1"/>
      <protection/>
    </xf>
    <xf numFmtId="0" fontId="36" fillId="0" borderId="6" xfId="21" applyFont="1" applyFill="1" applyBorder="1" applyAlignment="1">
      <alignment horizontal="center" vertical="center" shrinkToFit="1"/>
      <protection/>
    </xf>
    <xf numFmtId="0" fontId="22" fillId="0" borderId="26" xfId="21" applyFont="1" applyFill="1" applyBorder="1" applyAlignment="1">
      <alignment horizontal="center" vertical="distributed" textRotation="255"/>
      <protection/>
    </xf>
    <xf numFmtId="0" fontId="22" fillId="0" borderId="12" xfId="21" applyFont="1" applyFill="1" applyBorder="1" applyAlignment="1">
      <alignment horizontal="center" vertical="distributed" textRotation="255"/>
      <protection/>
    </xf>
    <xf numFmtId="0" fontId="22" fillId="0" borderId="18" xfId="21" applyFont="1" applyFill="1" applyBorder="1" applyAlignment="1">
      <alignment horizontal="center" vertical="distributed" textRotation="255"/>
      <protection/>
    </xf>
    <xf numFmtId="0" fontId="22" fillId="0" borderId="6" xfId="21" applyFont="1" applyFill="1" applyBorder="1" applyAlignment="1">
      <alignment horizontal="center" vertical="distributed" textRotation="255"/>
      <protection/>
    </xf>
    <xf numFmtId="0" fontId="22" fillId="0" borderId="26" xfId="21" applyFont="1" applyFill="1" applyBorder="1" applyAlignment="1">
      <alignment horizontal="center" vertical="distributed"/>
      <protection/>
    </xf>
    <xf numFmtId="0" fontId="26" fillId="0" borderId="18" xfId="0" applyFont="1" applyFill="1" applyBorder="1" applyAlignment="1">
      <alignment horizontal="center" vertical="distributed"/>
    </xf>
    <xf numFmtId="0" fontId="9" fillId="0" borderId="3" xfId="21" applyFont="1" applyFill="1" applyBorder="1" applyAlignment="1">
      <alignment horizontal="right" vertical="center"/>
      <protection/>
    </xf>
    <xf numFmtId="38" fontId="23" fillId="0" borderId="3" xfId="17" applyFont="1" applyFill="1" applyBorder="1" applyAlignment="1">
      <alignment horizontal="right" vertical="center" shrinkToFit="1"/>
    </xf>
    <xf numFmtId="0" fontId="40" fillId="0" borderId="3" xfId="21" applyFont="1" applyFill="1" applyBorder="1" applyAlignment="1">
      <alignment horizontal="center" vertical="center"/>
      <protection/>
    </xf>
    <xf numFmtId="0" fontId="40" fillId="0" borderId="6" xfId="21" applyFont="1" applyFill="1" applyBorder="1" applyAlignment="1">
      <alignment horizontal="center" vertical="center"/>
      <protection/>
    </xf>
    <xf numFmtId="38" fontId="23" fillId="0" borderId="25" xfId="17" applyFont="1" applyFill="1" applyBorder="1" applyAlignment="1">
      <alignment horizontal="center" vertical="center"/>
    </xf>
    <xf numFmtId="38" fontId="23" fillId="0" borderId="3" xfId="17" applyFont="1" applyFill="1" applyBorder="1" applyAlignment="1">
      <alignment horizontal="center" vertical="center"/>
    </xf>
    <xf numFmtId="38" fontId="23" fillId="0" borderId="3" xfId="17" applyFont="1" applyFill="1" applyBorder="1" applyAlignment="1">
      <alignment horizontal="right" vertical="center"/>
    </xf>
    <xf numFmtId="0" fontId="40" fillId="0" borderId="3" xfId="21" applyFont="1" applyFill="1" applyBorder="1" applyAlignment="1">
      <alignment horizontal="center" vertical="center" shrinkToFit="1"/>
      <protection/>
    </xf>
    <xf numFmtId="0" fontId="40" fillId="0" borderId="6" xfId="21" applyFont="1" applyFill="1" applyBorder="1" applyAlignment="1">
      <alignment horizontal="center" vertical="center" shrinkToFit="1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9" fillId="0" borderId="21" xfId="21" applyFont="1" applyFill="1" applyBorder="1" applyAlignment="1">
      <alignment horizontal="center" vertical="center"/>
      <protection/>
    </xf>
    <xf numFmtId="38" fontId="8" fillId="0" borderId="2" xfId="17" applyFont="1" applyFill="1" applyBorder="1" applyAlignment="1">
      <alignment horizontal="right" vertical="center"/>
    </xf>
    <xf numFmtId="38" fontId="8" fillId="0" borderId="1" xfId="17" applyFont="1" applyFill="1" applyBorder="1" applyAlignment="1">
      <alignment horizontal="right" vertical="center"/>
    </xf>
    <xf numFmtId="0" fontId="9" fillId="0" borderId="9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left" vertical="center" wrapText="1"/>
      <protection/>
    </xf>
    <xf numFmtId="0" fontId="8" fillId="0" borderId="18" xfId="21" applyFont="1" applyFill="1" applyBorder="1" applyAlignment="1">
      <alignment horizontal="left" vertical="center" wrapText="1"/>
      <protection/>
    </xf>
    <xf numFmtId="38" fontId="8" fillId="0" borderId="2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/>
    </xf>
    <xf numFmtId="38" fontId="23" fillId="0" borderId="25" xfId="17" applyFont="1" applyFill="1" applyBorder="1" applyAlignment="1">
      <alignment horizontal="right" vertical="center" shrinkToFit="1"/>
    </xf>
    <xf numFmtId="0" fontId="8" fillId="0" borderId="5" xfId="21" applyFont="1" applyFill="1" applyBorder="1" applyAlignment="1">
      <alignment horizontal="left" vertical="center" wrapText="1"/>
      <protection/>
    </xf>
    <xf numFmtId="0" fontId="8" fillId="0" borderId="65" xfId="21" applyFont="1" applyFill="1" applyBorder="1" applyAlignment="1">
      <alignment horizontal="left" vertical="center" wrapText="1"/>
      <protection/>
    </xf>
    <xf numFmtId="0" fontId="8" fillId="0" borderId="17" xfId="21" applyFont="1" applyFill="1" applyBorder="1" applyAlignment="1">
      <alignment horizontal="center" vertical="center" shrinkToFit="1"/>
      <protection/>
    </xf>
    <xf numFmtId="0" fontId="8" fillId="0" borderId="20" xfId="21" applyFont="1" applyFill="1" applyBorder="1" applyAlignment="1">
      <alignment horizontal="center" vertical="center" shrinkToFit="1"/>
      <protection/>
    </xf>
    <xf numFmtId="0" fontId="8" fillId="0" borderId="16" xfId="21" applyFont="1" applyFill="1" applyBorder="1" applyAlignment="1">
      <alignment horizontal="center" vertical="center" shrinkToFit="1"/>
      <protection/>
    </xf>
    <xf numFmtId="0" fontId="8" fillId="0" borderId="11" xfId="21" applyFont="1" applyFill="1" applyBorder="1" applyAlignment="1">
      <alignment horizontal="left" vertical="center"/>
      <protection/>
    </xf>
    <xf numFmtId="0" fontId="8" fillId="0" borderId="18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>
      <alignment horizontal="center" vertical="center" shrinkToFit="1"/>
      <protection/>
    </xf>
    <xf numFmtId="0" fontId="9" fillId="0" borderId="21" xfId="21" applyFont="1" applyFill="1" applyBorder="1" applyAlignment="1">
      <alignment horizontal="center" vertical="center" shrinkToFit="1"/>
      <protection/>
    </xf>
    <xf numFmtId="0" fontId="9" fillId="0" borderId="9" xfId="21" applyFont="1" applyFill="1" applyBorder="1" applyAlignment="1">
      <alignment horizontal="center" vertical="center" shrinkToFit="1"/>
      <protection/>
    </xf>
    <xf numFmtId="0" fontId="8" fillId="0" borderId="93" xfId="21" applyFont="1" applyFill="1" applyBorder="1" applyAlignment="1">
      <alignment horizontal="center" vertical="center" shrinkToFit="1"/>
      <protection/>
    </xf>
    <xf numFmtId="0" fontId="8" fillId="0" borderId="5" xfId="21" applyFont="1" applyFill="1" applyBorder="1" applyAlignment="1">
      <alignment horizontal="center" vertical="center" shrinkToFit="1"/>
      <protection/>
    </xf>
    <xf numFmtId="0" fontId="8" fillId="0" borderId="10" xfId="21" applyFont="1" applyFill="1" applyBorder="1" applyAlignment="1">
      <alignment horizontal="center" vertical="center" shrinkToFit="1"/>
      <protection/>
    </xf>
    <xf numFmtId="0" fontId="8" fillId="0" borderId="11" xfId="21" applyFont="1" applyFill="1" applyBorder="1" applyAlignment="1">
      <alignment horizontal="center" vertical="center" shrinkToFit="1"/>
      <protection/>
    </xf>
    <xf numFmtId="0" fontId="8" fillId="0" borderId="65" xfId="21" applyFont="1" applyFill="1" applyBorder="1" applyAlignment="1">
      <alignment horizontal="center" vertical="center" shrinkToFit="1"/>
      <protection/>
    </xf>
    <xf numFmtId="0" fontId="8" fillId="0" borderId="18" xfId="21" applyFont="1" applyFill="1" applyBorder="1" applyAlignment="1">
      <alignment horizontal="center" vertical="center" shrinkToFit="1"/>
      <protection/>
    </xf>
    <xf numFmtId="38" fontId="8" fillId="0" borderId="1" xfId="17" applyFont="1" applyFill="1" applyBorder="1" applyAlignment="1">
      <alignment horizontal="right" vertical="center" shrinkToFit="1"/>
    </xf>
    <xf numFmtId="0" fontId="8" fillId="0" borderId="4" xfId="21" applyFont="1" applyFill="1" applyBorder="1" applyAlignment="1">
      <alignment horizontal="center" vertical="center" shrinkToFit="1"/>
      <protection/>
    </xf>
    <xf numFmtId="0" fontId="8" fillId="0" borderId="9" xfId="21" applyFont="1" applyFill="1" applyBorder="1" applyAlignment="1">
      <alignment horizontal="center" vertical="center" shrinkToFit="1"/>
      <protection/>
    </xf>
    <xf numFmtId="0" fontId="8" fillId="0" borderId="21" xfId="21" applyFont="1" applyFill="1" applyBorder="1" applyAlignment="1">
      <alignment horizontal="center" vertical="center" shrinkToFit="1"/>
      <protection/>
    </xf>
    <xf numFmtId="38" fontId="8" fillId="0" borderId="2" xfId="17" applyFont="1" applyFill="1" applyBorder="1" applyAlignment="1">
      <alignment horizontal="right" vertical="center" shrinkToFit="1"/>
    </xf>
    <xf numFmtId="0" fontId="8" fillId="0" borderId="0" xfId="21" applyFont="1" applyFill="1" applyBorder="1" applyAlignment="1">
      <alignment horizontal="right"/>
      <protection/>
    </xf>
    <xf numFmtId="0" fontId="8" fillId="0" borderId="3" xfId="21" applyFont="1" applyFill="1" applyBorder="1" applyAlignment="1">
      <alignment horizontal="right"/>
      <protection/>
    </xf>
    <xf numFmtId="0" fontId="8" fillId="0" borderId="0" xfId="21" applyFont="1" applyBorder="1" applyAlignment="1">
      <alignment horizontal="right"/>
      <protection/>
    </xf>
    <xf numFmtId="0" fontId="8" fillId="0" borderId="3" xfId="21" applyFont="1" applyBorder="1" applyAlignment="1">
      <alignment horizontal="right"/>
      <protection/>
    </xf>
    <xf numFmtId="38" fontId="8" fillId="0" borderId="22" xfId="17" applyFont="1" applyFill="1" applyBorder="1" applyAlignment="1">
      <alignment horizontal="right" vertical="center"/>
    </xf>
    <xf numFmtId="38" fontId="8" fillId="0" borderId="22" xfId="17" applyFont="1" applyFill="1" applyBorder="1" applyAlignment="1">
      <alignment horizontal="center" vertical="center"/>
    </xf>
    <xf numFmtId="38" fontId="8" fillId="0" borderId="0" xfId="17" applyFont="1" applyFill="1" applyBorder="1" applyAlignment="1">
      <alignment horizontal="center" vertical="center"/>
    </xf>
    <xf numFmtId="38" fontId="8" fillId="0" borderId="22" xfId="17" applyFont="1" applyFill="1" applyBorder="1" applyAlignment="1">
      <alignment horizontal="right" vertical="center" shrinkToFit="1"/>
    </xf>
    <xf numFmtId="38" fontId="8" fillId="0" borderId="0" xfId="17" applyFont="1" applyFill="1" applyBorder="1" applyAlignment="1">
      <alignment horizontal="right" vertical="center" shrinkToFit="1"/>
    </xf>
    <xf numFmtId="188" fontId="8" fillId="0" borderId="1" xfId="17" applyNumberFormat="1" applyFont="1" applyFill="1" applyBorder="1" applyAlignment="1">
      <alignment horizontal="center" vertical="center"/>
    </xf>
    <xf numFmtId="188" fontId="8" fillId="0" borderId="0" xfId="17" applyNumberFormat="1" applyFont="1" applyFill="1" applyBorder="1" applyAlignment="1">
      <alignment horizontal="center" vertical="center"/>
    </xf>
    <xf numFmtId="188" fontId="23" fillId="0" borderId="3" xfId="17" applyNumberFormat="1" applyFont="1" applyFill="1" applyBorder="1" applyAlignment="1">
      <alignment horizontal="center" vertical="center" shrinkToFit="1"/>
    </xf>
    <xf numFmtId="0" fontId="22" fillId="0" borderId="17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center" shrinkToFit="1"/>
      <protection/>
    </xf>
    <xf numFmtId="0" fontId="22" fillId="0" borderId="12" xfId="21" applyFont="1" applyFill="1" applyBorder="1" applyAlignment="1">
      <alignment horizontal="center" vertical="center" shrinkToFit="1"/>
      <protection/>
    </xf>
    <xf numFmtId="188" fontId="8" fillId="0" borderId="22" xfId="17" applyNumberFormat="1" applyFont="1" applyFill="1" applyBorder="1" applyAlignment="1">
      <alignment horizontal="right" vertical="center"/>
    </xf>
    <xf numFmtId="0" fontId="22" fillId="0" borderId="1" xfId="21" applyFont="1" applyFill="1" applyBorder="1" applyAlignment="1">
      <alignment horizontal="center" vertical="center" shrinkToFit="1"/>
      <protection/>
    </xf>
    <xf numFmtId="0" fontId="22" fillId="0" borderId="26" xfId="21" applyFont="1" applyFill="1" applyBorder="1" applyAlignment="1">
      <alignment horizontal="center" vertical="center" shrinkToFit="1"/>
      <protection/>
    </xf>
    <xf numFmtId="0" fontId="0" fillId="0" borderId="65" xfId="0" applyFont="1" applyFill="1" applyBorder="1" applyAlignment="1">
      <alignment/>
    </xf>
    <xf numFmtId="188" fontId="8" fillId="0" borderId="2" xfId="17" applyNumberFormat="1" applyFont="1" applyFill="1" applyBorder="1" applyAlignment="1">
      <alignment horizontal="right" vertical="center"/>
    </xf>
    <xf numFmtId="188" fontId="23" fillId="0" borderId="25" xfId="17" applyNumberFormat="1" applyFont="1" applyFill="1" applyBorder="1" applyAlignment="1">
      <alignment horizontal="right" vertical="center" shrinkToFit="1"/>
    </xf>
    <xf numFmtId="199" fontId="8" fillId="0" borderId="9" xfId="17" applyNumberFormat="1" applyFont="1" applyFill="1" applyBorder="1" applyAlignment="1">
      <alignment horizontal="right" vertical="center"/>
    </xf>
    <xf numFmtId="199" fontId="8" fillId="0" borderId="23" xfId="17" applyNumberFormat="1" applyFont="1" applyFill="1" applyBorder="1" applyAlignment="1">
      <alignment horizontal="right" vertical="center"/>
    </xf>
    <xf numFmtId="38" fontId="8" fillId="0" borderId="9" xfId="17" applyFont="1" applyFill="1" applyBorder="1" applyAlignment="1">
      <alignment horizontal="right" vertical="center"/>
    </xf>
    <xf numFmtId="38" fontId="8" fillId="0" borderId="23" xfId="17" applyFont="1" applyFill="1" applyBorder="1" applyAlignment="1">
      <alignment horizontal="right" vertical="center"/>
    </xf>
    <xf numFmtId="38" fontId="7" fillId="0" borderId="15" xfId="17" applyFont="1" applyFill="1" applyBorder="1" applyAlignment="1">
      <alignment horizontal="center" vertical="center"/>
    </xf>
    <xf numFmtId="38" fontId="7" fillId="0" borderId="103" xfId="17" applyFont="1" applyFill="1" applyBorder="1" applyAlignment="1">
      <alignment horizontal="center" vertical="center"/>
    </xf>
    <xf numFmtId="38" fontId="7" fillId="0" borderId="92" xfId="17" applyFont="1" applyFill="1" applyBorder="1" applyAlignment="1">
      <alignment horizontal="center" vertical="center"/>
    </xf>
    <xf numFmtId="38" fontId="7" fillId="0" borderId="9" xfId="17" applyFont="1" applyFill="1" applyBorder="1" applyAlignment="1">
      <alignment horizontal="distributed" vertical="center"/>
    </xf>
    <xf numFmtId="38" fontId="7" fillId="0" borderId="23" xfId="17" applyFont="1" applyFill="1" applyBorder="1" applyAlignment="1">
      <alignment horizontal="distributed" vertical="center"/>
    </xf>
    <xf numFmtId="38" fontId="19" fillId="0" borderId="9" xfId="17" applyFont="1" applyFill="1" applyBorder="1" applyAlignment="1">
      <alignment horizontal="distributed" vertical="center" wrapText="1"/>
    </xf>
    <xf numFmtId="38" fontId="19" fillId="0" borderId="9" xfId="17" applyFont="1" applyFill="1" applyBorder="1" applyAlignment="1">
      <alignment horizontal="distributed" vertical="center"/>
    </xf>
    <xf numFmtId="38" fontId="7" fillId="0" borderId="13" xfId="17" applyFont="1" applyFill="1" applyBorder="1" applyAlignment="1">
      <alignment horizontal="left" vertical="center"/>
    </xf>
    <xf numFmtId="38" fontId="8" fillId="0" borderId="4" xfId="17" applyFont="1" applyFill="1" applyBorder="1" applyAlignment="1">
      <alignment horizontal="center" vertical="center" wrapText="1"/>
    </xf>
    <xf numFmtId="38" fontId="8" fillId="0" borderId="4" xfId="17" applyFont="1" applyFill="1" applyBorder="1" applyAlignment="1">
      <alignment horizontal="center" vertical="center"/>
    </xf>
    <xf numFmtId="38" fontId="7" fillId="0" borderId="7" xfId="17" applyFont="1" applyFill="1" applyBorder="1" applyAlignment="1">
      <alignment horizontal="left" vertical="center"/>
    </xf>
    <xf numFmtId="38" fontId="7" fillId="0" borderId="4" xfId="17" applyFont="1" applyFill="1" applyBorder="1" applyAlignment="1">
      <alignment horizontal="center" vertical="center"/>
    </xf>
    <xf numFmtId="38" fontId="7" fillId="0" borderId="28" xfId="17" applyFont="1" applyFill="1" applyBorder="1" applyAlignment="1">
      <alignment horizontal="center" vertical="center"/>
    </xf>
    <xf numFmtId="38" fontId="7" fillId="0" borderId="4" xfId="17" applyFont="1" applyFill="1" applyBorder="1" applyAlignment="1">
      <alignment horizontal="distributed" vertical="center"/>
    </xf>
    <xf numFmtId="38" fontId="41" fillId="0" borderId="15" xfId="17" applyFont="1" applyFill="1" applyBorder="1" applyAlignment="1">
      <alignment horizontal="center" vertical="center" wrapText="1"/>
    </xf>
    <xf numFmtId="38" fontId="41" fillId="0" borderId="103" xfId="17" applyFont="1" applyFill="1" applyBorder="1" applyAlignment="1">
      <alignment horizontal="center" vertical="center" wrapText="1"/>
    </xf>
    <xf numFmtId="38" fontId="7" fillId="0" borderId="15" xfId="17" applyFont="1" applyFill="1" applyBorder="1" applyAlignment="1">
      <alignment horizontal="center" vertical="center" shrinkToFit="1"/>
    </xf>
    <xf numFmtId="38" fontId="7" fillId="0" borderId="103" xfId="17" applyFont="1" applyFill="1" applyBorder="1" applyAlignment="1">
      <alignment horizontal="center" vertical="center" shrinkToFit="1"/>
    </xf>
    <xf numFmtId="0" fontId="7" fillId="0" borderId="1" xfId="21" applyFont="1" applyFill="1" applyBorder="1" applyAlignment="1">
      <alignment horizontal="center" vertical="center" textRotation="255" wrapText="1"/>
      <protection/>
    </xf>
    <xf numFmtId="0" fontId="7" fillId="0" borderId="0" xfId="21" applyFont="1" applyFill="1" applyBorder="1" applyAlignment="1">
      <alignment horizontal="center" vertical="center" textRotation="255" wrapText="1"/>
      <protection/>
    </xf>
    <xf numFmtId="0" fontId="7" fillId="0" borderId="11" xfId="21" applyFont="1" applyFill="1" applyBorder="1" applyAlignment="1">
      <alignment horizontal="center" vertical="center" textRotation="255" wrapText="1"/>
      <protection/>
    </xf>
    <xf numFmtId="38" fontId="7" fillId="0" borderId="2" xfId="17" applyFont="1" applyFill="1" applyBorder="1" applyAlignment="1">
      <alignment horizontal="center" vertical="center"/>
    </xf>
    <xf numFmtId="38" fontId="7" fillId="0" borderId="10" xfId="17" applyFont="1" applyFill="1" applyBorder="1" applyAlignment="1">
      <alignment horizontal="center" vertical="center"/>
    </xf>
    <xf numFmtId="0" fontId="7" fillId="0" borderId="16" xfId="21" applyFont="1" applyFill="1" applyBorder="1" applyAlignment="1">
      <alignment horizontal="center" vertical="center"/>
      <protection/>
    </xf>
    <xf numFmtId="0" fontId="7" fillId="0" borderId="19" xfId="2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left" vertical="top" wrapText="1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7" fillId="0" borderId="20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distributed" vertical="center"/>
      <protection/>
    </xf>
    <xf numFmtId="0" fontId="7" fillId="0" borderId="20" xfId="21" applyFont="1" applyFill="1" applyBorder="1" applyAlignment="1">
      <alignment horizontal="distributed"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>
      <alignment horizontal="center" vertical="center" wrapText="1"/>
      <protection/>
    </xf>
    <xf numFmtId="0" fontId="8" fillId="0" borderId="24" xfId="21" applyFont="1" applyFill="1" applyBorder="1" applyAlignment="1">
      <alignment horizontal="center" vertical="center" wrapText="1"/>
      <protection/>
    </xf>
    <xf numFmtId="38" fontId="7" fillId="0" borderId="2" xfId="17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35" fillId="0" borderId="1" xfId="21" applyFont="1" applyFill="1" applyBorder="1" applyAlignment="1">
      <alignment horizontal="center" vertical="distributed" textRotation="255" wrapText="1"/>
      <protection/>
    </xf>
    <xf numFmtId="0" fontId="35" fillId="0" borderId="11" xfId="21" applyFont="1" applyFill="1" applyBorder="1" applyAlignment="1">
      <alignment horizontal="center" vertical="distributed" textRotation="255" wrapText="1"/>
      <protection/>
    </xf>
    <xf numFmtId="38" fontId="7" fillId="0" borderId="25" xfId="1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255" wrapText="1"/>
    </xf>
    <xf numFmtId="0" fontId="8" fillId="0" borderId="26" xfId="0" applyFont="1" applyFill="1" applyBorder="1" applyAlignment="1">
      <alignment horizontal="center" vertical="center" textRotation="255" wrapText="1"/>
    </xf>
    <xf numFmtId="0" fontId="8" fillId="0" borderId="3" xfId="0" applyFont="1" applyFill="1" applyBorder="1" applyAlignment="1">
      <alignment horizontal="center" vertical="center" textRotation="255" wrapText="1"/>
    </xf>
    <xf numFmtId="0" fontId="8" fillId="0" borderId="6" xfId="0" applyFont="1" applyFill="1" applyBorder="1" applyAlignment="1">
      <alignment horizontal="center" vertical="center" textRotation="255" wrapText="1"/>
    </xf>
    <xf numFmtId="0" fontId="7" fillId="0" borderId="1" xfId="21" applyFont="1" applyFill="1" applyBorder="1" applyAlignment="1">
      <alignment horizontal="center" vertical="center" textRotation="255"/>
      <protection/>
    </xf>
    <xf numFmtId="0" fontId="7" fillId="0" borderId="0" xfId="21" applyFont="1" applyFill="1" applyBorder="1" applyAlignment="1">
      <alignment horizontal="center" vertical="center" textRotation="255"/>
      <protection/>
    </xf>
    <xf numFmtId="0" fontId="7" fillId="0" borderId="3" xfId="21" applyFont="1" applyFill="1" applyBorder="1" applyAlignment="1">
      <alignment horizontal="center" vertical="center" textRotation="255"/>
      <protection/>
    </xf>
    <xf numFmtId="38" fontId="7" fillId="0" borderId="28" xfId="17" applyFont="1" applyFill="1" applyBorder="1" applyAlignment="1">
      <alignment horizontal="distributed" vertical="center"/>
    </xf>
    <xf numFmtId="38" fontId="7" fillId="0" borderId="0" xfId="17" applyFont="1" applyFill="1" applyBorder="1" applyAlignment="1">
      <alignment horizontal="distributed" vertical="center"/>
    </xf>
    <xf numFmtId="38" fontId="7" fillId="0" borderId="3" xfId="17" applyFont="1" applyFill="1" applyBorder="1" applyAlignment="1">
      <alignment horizontal="distributed" vertical="center"/>
    </xf>
    <xf numFmtId="38" fontId="7" fillId="0" borderId="2" xfId="17" applyFont="1" applyFill="1" applyBorder="1" applyAlignment="1">
      <alignment horizontal="distributed" vertical="center"/>
    </xf>
    <xf numFmtId="38" fontId="7" fillId="0" borderId="10" xfId="17" applyFont="1" applyFill="1" applyBorder="1" applyAlignment="1">
      <alignment horizontal="distributed" vertical="center"/>
    </xf>
    <xf numFmtId="199" fontId="8" fillId="0" borderId="0" xfId="17" applyNumberFormat="1" applyFont="1" applyFill="1" applyBorder="1" applyAlignment="1">
      <alignment horizontal="right" vertical="center"/>
    </xf>
    <xf numFmtId="199" fontId="8" fillId="0" borderId="3" xfId="17" applyNumberFormat="1" applyFont="1" applyFill="1" applyBorder="1" applyAlignment="1">
      <alignment horizontal="right" vertical="center"/>
    </xf>
    <xf numFmtId="0" fontId="0" fillId="0" borderId="25" xfId="21" applyFont="1" applyFill="1" applyBorder="1">
      <alignment vertical="center"/>
      <protection/>
    </xf>
    <xf numFmtId="0" fontId="0" fillId="0" borderId="3" xfId="21" applyFont="1" applyFill="1" applyBorder="1">
      <alignment vertical="center"/>
      <protection/>
    </xf>
    <xf numFmtId="38" fontId="7" fillId="0" borderId="1" xfId="17" applyFont="1" applyFill="1" applyBorder="1" applyAlignment="1">
      <alignment horizontal="distributed" vertical="center"/>
    </xf>
    <xf numFmtId="0" fontId="0" fillId="0" borderId="11" xfId="21" applyFont="1" applyFill="1" applyBorder="1">
      <alignment vertical="center"/>
      <protection/>
    </xf>
    <xf numFmtId="199" fontId="8" fillId="0" borderId="1" xfId="17" applyNumberFormat="1" applyFont="1" applyFill="1" applyBorder="1" applyAlignment="1">
      <alignment horizontal="right" vertical="center"/>
    </xf>
    <xf numFmtId="199" fontId="8" fillId="0" borderId="11" xfId="17" applyNumberFormat="1" applyFont="1" applyFill="1" applyBorder="1" applyAlignment="1">
      <alignment horizontal="right" vertical="center"/>
    </xf>
    <xf numFmtId="38" fontId="8" fillId="0" borderId="11" xfId="17" applyFont="1" applyFill="1" applyBorder="1" applyAlignment="1">
      <alignment horizontal="right" vertical="center"/>
    </xf>
    <xf numFmtId="38" fontId="7" fillId="0" borderId="15" xfId="17" applyFont="1" applyFill="1" applyBorder="1" applyAlignment="1">
      <alignment horizontal="left" vertical="center" wrapText="1"/>
    </xf>
    <xf numFmtId="38" fontId="7" fillId="0" borderId="103" xfId="17" applyFont="1" applyFill="1" applyBorder="1" applyAlignment="1">
      <alignment horizontal="left" vertical="center" wrapText="1"/>
    </xf>
    <xf numFmtId="0" fontId="0" fillId="0" borderId="10" xfId="21" applyFont="1" applyFill="1" applyBorder="1">
      <alignment vertical="center"/>
      <protection/>
    </xf>
    <xf numFmtId="38" fontId="7" fillId="0" borderId="15" xfId="17" applyFont="1" applyFill="1" applyBorder="1" applyAlignment="1">
      <alignment horizontal="left" vertical="center"/>
    </xf>
    <xf numFmtId="38" fontId="7" fillId="0" borderId="103" xfId="17" applyFont="1" applyFill="1" applyBorder="1" applyAlignment="1">
      <alignment horizontal="left" vertical="center"/>
    </xf>
    <xf numFmtId="0" fontId="8" fillId="0" borderId="11" xfId="21" applyFont="1" applyFill="1" applyBorder="1" applyAlignment="1">
      <alignment horizontal="distributed" vertical="center"/>
      <protection/>
    </xf>
    <xf numFmtId="38" fontId="7" fillId="0" borderId="11" xfId="17" applyFont="1" applyFill="1" applyBorder="1" applyAlignment="1">
      <alignment horizontal="distributed" vertical="center"/>
    </xf>
    <xf numFmtId="38" fontId="7" fillId="0" borderId="4" xfId="17" applyFont="1" applyFill="1" applyBorder="1" applyAlignment="1">
      <alignment horizontal="distributed" vertical="center" wrapText="1"/>
    </xf>
    <xf numFmtId="38" fontId="7" fillId="0" borderId="9" xfId="17" applyFont="1" applyFill="1" applyBorder="1" applyAlignment="1">
      <alignment horizontal="distributed" vertical="center" wrapText="1"/>
    </xf>
    <xf numFmtId="38" fontId="9" fillId="0" borderId="2" xfId="17" applyFont="1" applyFill="1" applyBorder="1" applyAlignment="1">
      <alignment horizontal="distributed" vertical="center"/>
    </xf>
    <xf numFmtId="38" fontId="9" fillId="0" borderId="10" xfId="17" applyFont="1" applyFill="1" applyBorder="1" applyAlignment="1">
      <alignment horizontal="distributed" vertical="center"/>
    </xf>
    <xf numFmtId="38" fontId="7" fillId="0" borderId="13" xfId="17" applyFont="1" applyFill="1" applyBorder="1" applyAlignment="1">
      <alignment horizontal="left" vertical="center" wrapText="1"/>
    </xf>
    <xf numFmtId="38" fontId="8" fillId="0" borderId="2" xfId="17" applyFont="1" applyFill="1" applyBorder="1" applyAlignment="1">
      <alignment horizontal="distributed" vertical="center" wrapText="1"/>
    </xf>
    <xf numFmtId="0" fontId="24" fillId="0" borderId="10" xfId="21" applyFont="1" applyFill="1" applyBorder="1">
      <alignment vertical="center"/>
      <protection/>
    </xf>
    <xf numFmtId="38" fontId="9" fillId="0" borderId="1" xfId="17" applyFont="1" applyFill="1" applyBorder="1" applyAlignment="1">
      <alignment horizontal="left" vertical="center" shrinkToFit="1"/>
    </xf>
    <xf numFmtId="38" fontId="9" fillId="0" borderId="11" xfId="17" applyFont="1" applyFill="1" applyBorder="1" applyAlignment="1">
      <alignment horizontal="left" vertical="center" shrinkToFit="1"/>
    </xf>
    <xf numFmtId="38" fontId="8" fillId="0" borderId="10" xfId="17" applyFont="1" applyFill="1" applyBorder="1" applyAlignment="1">
      <alignment horizontal="center" vertical="center"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03" xfId="21" applyFont="1" applyFill="1" applyBorder="1" applyAlignment="1">
      <alignment horizontal="left" vertical="center"/>
      <protection/>
    </xf>
    <xf numFmtId="38" fontId="9" fillId="0" borderId="2" xfId="17" applyFont="1" applyFill="1" applyBorder="1" applyAlignment="1">
      <alignment horizontal="distributed" vertical="center" wrapText="1"/>
    </xf>
    <xf numFmtId="0" fontId="10" fillId="0" borderId="10" xfId="21" applyFont="1" applyFill="1" applyBorder="1">
      <alignment vertical="center"/>
      <protection/>
    </xf>
    <xf numFmtId="38" fontId="7" fillId="0" borderId="2" xfId="17" applyFont="1" applyFill="1" applyBorder="1" applyAlignment="1">
      <alignment horizontal="distributed" vertical="center" wrapText="1"/>
    </xf>
    <xf numFmtId="38" fontId="7" fillId="0" borderId="1" xfId="17" applyFont="1" applyFill="1" applyBorder="1" applyAlignment="1">
      <alignment horizontal="distributed" vertical="center" wrapText="1"/>
    </xf>
    <xf numFmtId="0" fontId="7" fillId="0" borderId="16" xfId="21" applyFont="1" applyFill="1" applyBorder="1" applyAlignment="1">
      <alignment horizontal="distributed" vertical="center"/>
      <protection/>
    </xf>
    <xf numFmtId="38" fontId="8" fillId="0" borderId="0" xfId="17" applyFont="1" applyFill="1" applyBorder="1" applyAlignment="1">
      <alignment horizontal="right" vertical="center" wrapText="1"/>
    </xf>
    <xf numFmtId="199" fontId="8" fillId="0" borderId="0" xfId="17" applyNumberFormat="1" applyFont="1" applyFill="1" applyBorder="1" applyAlignment="1">
      <alignment horizontal="right" vertical="center" wrapText="1"/>
    </xf>
    <xf numFmtId="199" fontId="8" fillId="0" borderId="1" xfId="17" applyNumberFormat="1" applyFont="1" applyFill="1" applyBorder="1" applyAlignment="1">
      <alignment horizontal="right" vertical="center" wrapText="1"/>
    </xf>
    <xf numFmtId="199" fontId="8" fillId="0" borderId="11" xfId="17" applyNumberFormat="1" applyFont="1" applyFill="1" applyBorder="1" applyAlignment="1">
      <alignment horizontal="right" vertical="center" wrapText="1"/>
    </xf>
    <xf numFmtId="0" fontId="7" fillId="0" borderId="3" xfId="21" applyFont="1" applyFill="1" applyBorder="1" applyAlignment="1">
      <alignment horizontal="center" vertical="center" textRotation="255" wrapText="1"/>
      <protection/>
    </xf>
    <xf numFmtId="38" fontId="8" fillId="0" borderId="25" xfId="17" applyFont="1" applyFill="1" applyBorder="1" applyAlignment="1">
      <alignment horizontal="center" vertical="center"/>
    </xf>
    <xf numFmtId="38" fontId="7" fillId="0" borderId="92" xfId="17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/>
    </xf>
    <xf numFmtId="38" fontId="7" fillId="0" borderId="15" xfId="17" applyFont="1" applyFill="1" applyBorder="1" applyAlignment="1">
      <alignment horizontal="left" vertical="center" shrinkToFit="1"/>
    </xf>
    <xf numFmtId="38" fontId="7" fillId="0" borderId="103" xfId="17" applyFont="1" applyFill="1" applyBorder="1" applyAlignment="1">
      <alignment horizontal="left" vertical="center" shrinkToFit="1"/>
    </xf>
    <xf numFmtId="38" fontId="9" fillId="0" borderId="10" xfId="17" applyFont="1" applyFill="1" applyBorder="1" applyAlignment="1">
      <alignment horizontal="distributed" vertical="center" wrapText="1"/>
    </xf>
    <xf numFmtId="38" fontId="9" fillId="0" borderId="1" xfId="17" applyFont="1" applyFill="1" applyBorder="1" applyAlignment="1">
      <alignment horizontal="distributed" vertical="center"/>
    </xf>
    <xf numFmtId="38" fontId="9" fillId="0" borderId="11" xfId="17" applyFont="1" applyFill="1" applyBorder="1" applyAlignment="1">
      <alignment horizontal="distributed" vertical="center"/>
    </xf>
    <xf numFmtId="0" fontId="8" fillId="0" borderId="1" xfId="21" applyFont="1" applyFill="1" applyBorder="1" applyAlignment="1">
      <alignment horizontal="center" vertical="distributed" textRotation="255" wrapText="1"/>
      <protection/>
    </xf>
    <xf numFmtId="0" fontId="8" fillId="0" borderId="26" xfId="21" applyFont="1" applyFill="1" applyBorder="1" applyAlignment="1">
      <alignment horizontal="center" vertical="distributed" textRotation="255" wrapText="1"/>
      <protection/>
    </xf>
    <xf numFmtId="0" fontId="8" fillId="0" borderId="0" xfId="21" applyFont="1" applyFill="1" applyBorder="1" applyAlignment="1">
      <alignment horizontal="center" vertical="distributed" textRotation="255" wrapText="1"/>
      <protection/>
    </xf>
    <xf numFmtId="0" fontId="8" fillId="0" borderId="12" xfId="21" applyFont="1" applyFill="1" applyBorder="1" applyAlignment="1">
      <alignment horizontal="center" vertical="distributed" textRotation="255" wrapText="1"/>
      <protection/>
    </xf>
    <xf numFmtId="0" fontId="8" fillId="0" borderId="11" xfId="21" applyFont="1" applyFill="1" applyBorder="1" applyAlignment="1">
      <alignment horizontal="center" vertical="distributed" textRotation="255" wrapText="1"/>
      <protection/>
    </xf>
    <xf numFmtId="0" fontId="8" fillId="0" borderId="18" xfId="21" applyFont="1" applyFill="1" applyBorder="1" applyAlignment="1">
      <alignment horizontal="center" vertical="distributed" textRotation="255" wrapText="1"/>
      <protection/>
    </xf>
    <xf numFmtId="38" fontId="8" fillId="0" borderId="2" xfId="17" applyFont="1" applyFill="1" applyBorder="1" applyAlignment="1">
      <alignment horizontal="center" vertical="center" wrapText="1"/>
    </xf>
    <xf numFmtId="38" fontId="8" fillId="0" borderId="22" xfId="17" applyFont="1" applyFill="1" applyBorder="1" applyAlignment="1">
      <alignment horizontal="center" vertical="center" wrapText="1"/>
    </xf>
    <xf numFmtId="38" fontId="8" fillId="0" borderId="10" xfId="17" applyFont="1" applyFill="1" applyBorder="1" applyAlignment="1">
      <alignment horizontal="center" vertical="center" wrapText="1"/>
    </xf>
    <xf numFmtId="0" fontId="8" fillId="0" borderId="15" xfId="21" applyFont="1" applyFill="1" applyBorder="1" applyAlignment="1">
      <alignment horizontal="left" vertical="center" shrinkToFit="1"/>
      <protection/>
    </xf>
    <xf numFmtId="0" fontId="8" fillId="0" borderId="103" xfId="21" applyFont="1" applyFill="1" applyBorder="1" applyAlignment="1">
      <alignment horizontal="left" vertical="center" shrinkToFit="1"/>
      <protection/>
    </xf>
    <xf numFmtId="38" fontId="8" fillId="0" borderId="10" xfId="17" applyFont="1" applyFill="1" applyBorder="1" applyAlignment="1">
      <alignment horizontal="distributed" vertical="center" wrapText="1"/>
    </xf>
    <xf numFmtId="0" fontId="9" fillId="0" borderId="1" xfId="21" applyFont="1" applyFill="1" applyBorder="1" applyAlignment="1">
      <alignment horizontal="distributed" vertical="center"/>
      <protection/>
    </xf>
    <xf numFmtId="0" fontId="9" fillId="0" borderId="11" xfId="21" applyFont="1" applyFill="1" applyBorder="1" applyAlignment="1">
      <alignment horizontal="distributed" vertical="center"/>
      <protection/>
    </xf>
    <xf numFmtId="0" fontId="8" fillId="0" borderId="1" xfId="21" applyFont="1" applyFill="1" applyBorder="1" applyAlignment="1">
      <alignment horizontal="center" vertical="center" textRotation="255" wrapText="1"/>
      <protection/>
    </xf>
    <xf numFmtId="0" fontId="8" fillId="0" borderId="26" xfId="21" applyFont="1" applyFill="1" applyBorder="1" applyAlignment="1">
      <alignment horizontal="center" vertical="center" textRotation="255" wrapText="1"/>
      <protection/>
    </xf>
    <xf numFmtId="0" fontId="8" fillId="0" borderId="0" xfId="21" applyFont="1" applyFill="1" applyBorder="1" applyAlignment="1">
      <alignment horizontal="center" vertical="center" textRotation="255" wrapText="1"/>
      <protection/>
    </xf>
    <xf numFmtId="0" fontId="8" fillId="0" borderId="12" xfId="21" applyFont="1" applyFill="1" applyBorder="1" applyAlignment="1">
      <alignment horizontal="center" vertical="center" textRotation="255" wrapText="1"/>
      <protection/>
    </xf>
    <xf numFmtId="0" fontId="8" fillId="0" borderId="3" xfId="21" applyFont="1" applyFill="1" applyBorder="1" applyAlignment="1">
      <alignment horizontal="center" vertical="center" textRotation="255" wrapText="1"/>
      <protection/>
    </xf>
    <xf numFmtId="0" fontId="8" fillId="0" borderId="6" xfId="21" applyFont="1" applyFill="1" applyBorder="1" applyAlignment="1">
      <alignment horizontal="center" vertical="center" textRotation="255" wrapText="1"/>
      <protection/>
    </xf>
    <xf numFmtId="38" fontId="8" fillId="0" borderId="1" xfId="17" applyFont="1" applyFill="1" applyBorder="1" applyAlignment="1">
      <alignment horizontal="distributed" vertical="center" wrapText="1"/>
    </xf>
    <xf numFmtId="38" fontId="8" fillId="0" borderId="11" xfId="17" applyFont="1" applyFill="1" applyBorder="1" applyAlignment="1">
      <alignment horizontal="distributed" vertical="center" wrapText="1"/>
    </xf>
    <xf numFmtId="0" fontId="19" fillId="0" borderId="1" xfId="21" applyFont="1" applyFill="1" applyBorder="1" applyAlignment="1">
      <alignment horizontal="distributed" vertical="center" wrapText="1"/>
      <protection/>
    </xf>
    <xf numFmtId="0" fontId="19" fillId="0" borderId="11" xfId="21" applyFont="1" applyFill="1" applyBorder="1" applyAlignment="1">
      <alignment horizontal="distributed" vertical="center" wrapText="1"/>
      <protection/>
    </xf>
    <xf numFmtId="0" fontId="9" fillId="0" borderId="15" xfId="21" applyFont="1" applyFill="1" applyBorder="1" applyAlignment="1">
      <alignment horizontal="left" vertical="center" shrinkToFit="1"/>
      <protection/>
    </xf>
    <xf numFmtId="0" fontId="9" fillId="0" borderId="103" xfId="21" applyFont="1" applyFill="1" applyBorder="1" applyAlignment="1">
      <alignment horizontal="left" vertical="center" shrinkToFit="1"/>
      <protection/>
    </xf>
    <xf numFmtId="38" fontId="8" fillId="0" borderId="25" xfId="17" applyFont="1" applyFill="1" applyBorder="1" applyAlignment="1">
      <alignment horizontal="center" vertical="center" wrapText="1"/>
    </xf>
    <xf numFmtId="38" fontId="7" fillId="0" borderId="26" xfId="17" applyFont="1" applyFill="1" applyBorder="1" applyAlignment="1">
      <alignment horizontal="center" vertical="center"/>
    </xf>
    <xf numFmtId="38" fontId="7" fillId="0" borderId="12" xfId="17" applyFont="1" applyFill="1" applyBorder="1" applyAlignment="1">
      <alignment horizontal="center" vertical="center"/>
    </xf>
    <xf numFmtId="38" fontId="7" fillId="0" borderId="6" xfId="17" applyFont="1" applyFill="1" applyBorder="1" applyAlignment="1">
      <alignment horizontal="center" vertical="center"/>
    </xf>
    <xf numFmtId="49" fontId="7" fillId="0" borderId="15" xfId="17" applyNumberFormat="1" applyFont="1" applyFill="1" applyBorder="1" applyAlignment="1">
      <alignment horizontal="center" vertical="center"/>
    </xf>
    <xf numFmtId="49" fontId="7" fillId="0" borderId="103" xfId="17" applyNumberFormat="1" applyFont="1" applyFill="1" applyBorder="1" applyAlignment="1">
      <alignment horizontal="center" vertical="center"/>
    </xf>
    <xf numFmtId="38" fontId="9" fillId="0" borderId="1" xfId="17" applyFont="1" applyFill="1" applyBorder="1" applyAlignment="1">
      <alignment horizontal="distributed" vertical="center" wrapText="1"/>
    </xf>
    <xf numFmtId="38" fontId="9" fillId="0" borderId="11" xfId="17" applyFont="1" applyFill="1" applyBorder="1" applyAlignment="1">
      <alignment horizontal="distributed" vertical="center" wrapText="1"/>
    </xf>
    <xf numFmtId="0" fontId="8" fillId="0" borderId="92" xfId="21" applyFont="1" applyFill="1" applyBorder="1" applyAlignment="1">
      <alignment horizontal="left" vertical="center" shrinkToFit="1"/>
      <protection/>
    </xf>
    <xf numFmtId="38" fontId="7" fillId="0" borderId="25" xfId="17" applyFont="1" applyFill="1" applyBorder="1" applyAlignment="1">
      <alignment horizontal="distributed" vertical="center"/>
    </xf>
    <xf numFmtId="0" fontId="8" fillId="0" borderId="1" xfId="21" applyFont="1" applyFill="1" applyBorder="1" applyAlignment="1">
      <alignment horizontal="distributed" vertical="center" wrapText="1"/>
      <protection/>
    </xf>
    <xf numFmtId="0" fontId="8" fillId="0" borderId="3" xfId="21" applyFont="1" applyFill="1" applyBorder="1" applyAlignment="1">
      <alignment horizontal="distributed" vertical="center" wrapText="1"/>
      <protection/>
    </xf>
    <xf numFmtId="0" fontId="8" fillId="0" borderId="0" xfId="22" applyFont="1" applyFill="1" applyBorder="1" applyAlignment="1">
      <alignment horizontal="left" vertical="center"/>
      <protection/>
    </xf>
    <xf numFmtId="0" fontId="8" fillId="0" borderId="0" xfId="21" applyFont="1" applyAlignment="1">
      <alignment horizontal="left" vertical="center" wrapText="1"/>
      <protection/>
    </xf>
    <xf numFmtId="0" fontId="22" fillId="0" borderId="17" xfId="21" applyFont="1" applyFill="1" applyBorder="1" applyAlignment="1">
      <alignment horizontal="center" vertical="center" wrapText="1"/>
      <protection/>
    </xf>
    <xf numFmtId="0" fontId="22" fillId="0" borderId="20" xfId="21" applyFont="1" applyFill="1" applyBorder="1" applyAlignment="1">
      <alignment horizontal="center" vertical="center" wrapText="1"/>
      <protection/>
    </xf>
    <xf numFmtId="0" fontId="22" fillId="0" borderId="16" xfId="21" applyFont="1" applyFill="1" applyBorder="1" applyAlignment="1">
      <alignment horizontal="center" vertical="center" wrapText="1"/>
      <protection/>
    </xf>
    <xf numFmtId="185" fontId="8" fillId="0" borderId="26" xfId="21" applyNumberFormat="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right" vertical="center"/>
      <protection/>
    </xf>
    <xf numFmtId="0" fontId="8" fillId="0" borderId="65" xfId="21" applyFont="1" applyFill="1" applyBorder="1" applyAlignment="1">
      <alignment horizontal="right" vertical="center"/>
      <protection/>
    </xf>
    <xf numFmtId="38" fontId="8" fillId="0" borderId="26" xfId="17" applyFont="1" applyFill="1" applyBorder="1" applyAlignment="1">
      <alignment horizontal="right" vertical="center"/>
    </xf>
    <xf numFmtId="38" fontId="8" fillId="0" borderId="12" xfId="17" applyFont="1" applyFill="1" applyBorder="1" applyAlignment="1">
      <alignment horizontal="right" vertical="center"/>
    </xf>
    <xf numFmtId="0" fontId="9" fillId="0" borderId="17" xfId="21" applyFont="1" applyFill="1" applyBorder="1" applyAlignment="1">
      <alignment horizontal="center" vertical="center"/>
      <protection/>
    </xf>
    <xf numFmtId="0" fontId="9" fillId="0" borderId="20" xfId="21" applyFont="1" applyFill="1" applyBorder="1" applyAlignment="1">
      <alignment horizontal="center" vertical="center"/>
      <protection/>
    </xf>
    <xf numFmtId="0" fontId="9" fillId="0" borderId="16" xfId="21" applyFont="1" applyFill="1" applyBorder="1" applyAlignment="1">
      <alignment horizontal="center" vertical="center"/>
      <protection/>
    </xf>
    <xf numFmtId="38" fontId="23" fillId="0" borderId="25" xfId="17" applyFont="1" applyFill="1" applyBorder="1" applyAlignment="1">
      <alignment horizontal="right" vertical="center"/>
    </xf>
    <xf numFmtId="185" fontId="23" fillId="0" borderId="6" xfId="21" applyNumberFormat="1" applyFont="1" applyFill="1" applyBorder="1" applyAlignment="1">
      <alignment horizontal="right" vertical="center"/>
      <protection/>
    </xf>
    <xf numFmtId="185" fontId="8" fillId="0" borderId="12" xfId="21" applyNumberFormat="1" applyFont="1" applyFill="1" applyBorder="1" applyAlignment="1">
      <alignment horizontal="right" vertical="center"/>
      <protection/>
    </xf>
    <xf numFmtId="0" fontId="36" fillId="0" borderId="3" xfId="22" applyFont="1" applyFill="1" applyBorder="1" applyAlignment="1">
      <alignment horizontal="center" vertical="center"/>
      <protection/>
    </xf>
    <xf numFmtId="0" fontId="36" fillId="0" borderId="6" xfId="22" applyFont="1" applyFill="1" applyBorder="1" applyAlignment="1">
      <alignment horizontal="center" vertical="center"/>
      <protection/>
    </xf>
    <xf numFmtId="0" fontId="22" fillId="0" borderId="17" xfId="22" applyFont="1" applyFill="1" applyBorder="1" applyAlignment="1">
      <alignment horizontal="center" vertical="center" wrapText="1"/>
      <protection/>
    </xf>
    <xf numFmtId="0" fontId="22" fillId="0" borderId="20" xfId="22" applyFont="1" applyFill="1" applyBorder="1" applyAlignment="1">
      <alignment horizontal="center" vertical="center" wrapText="1"/>
      <protection/>
    </xf>
    <xf numFmtId="0" fontId="22" fillId="0" borderId="16" xfId="22" applyFont="1" applyFill="1" applyBorder="1" applyAlignment="1">
      <alignment horizontal="center" vertical="center" wrapText="1"/>
      <protection/>
    </xf>
    <xf numFmtId="185" fontId="8" fillId="0" borderId="2" xfId="22" applyNumberFormat="1" applyFont="1" applyFill="1" applyBorder="1" applyAlignment="1">
      <alignment vertical="center"/>
      <protection/>
    </xf>
    <xf numFmtId="185" fontId="8" fillId="0" borderId="1" xfId="22" applyNumberFormat="1" applyFont="1" applyFill="1" applyBorder="1" applyAlignment="1">
      <alignment vertical="center"/>
      <protection/>
    </xf>
    <xf numFmtId="185" fontId="8" fillId="0" borderId="26" xfId="22" applyNumberFormat="1" applyFont="1" applyFill="1" applyBorder="1" applyAlignment="1">
      <alignment vertical="center"/>
      <protection/>
    </xf>
    <xf numFmtId="185" fontId="23" fillId="0" borderId="25" xfId="22" applyNumberFormat="1" applyFont="1" applyFill="1" applyBorder="1" applyAlignment="1">
      <alignment vertical="center"/>
      <protection/>
    </xf>
    <xf numFmtId="185" fontId="23" fillId="0" borderId="3" xfId="22" applyNumberFormat="1" applyFont="1" applyFill="1" applyBorder="1" applyAlignment="1">
      <alignment vertical="center"/>
      <protection/>
    </xf>
    <xf numFmtId="185" fontId="23" fillId="0" borderId="6" xfId="22" applyNumberFormat="1" applyFont="1" applyFill="1" applyBorder="1" applyAlignment="1">
      <alignment vertical="center"/>
      <protection/>
    </xf>
    <xf numFmtId="0" fontId="22" fillId="0" borderId="93" xfId="22" applyFont="1" applyFill="1" applyBorder="1" applyAlignment="1">
      <alignment horizontal="center" vertical="center"/>
      <protection/>
    </xf>
    <xf numFmtId="0" fontId="22" fillId="0" borderId="5" xfId="22" applyFont="1" applyFill="1" applyBorder="1" applyAlignment="1">
      <alignment horizontal="center" vertical="center"/>
      <protection/>
    </xf>
    <xf numFmtId="0" fontId="15" fillId="0" borderId="0" xfId="22" applyFont="1" applyFill="1" applyBorder="1" applyAlignment="1">
      <alignment horizontal="left" vertical="center"/>
      <protection/>
    </xf>
    <xf numFmtId="0" fontId="22" fillId="0" borderId="93" xfId="21" applyFont="1" applyFill="1" applyBorder="1" applyAlignment="1">
      <alignment horizontal="center" vertical="center"/>
      <protection/>
    </xf>
    <xf numFmtId="0" fontId="22" fillId="0" borderId="17" xfId="21" applyFont="1" applyFill="1" applyBorder="1" applyAlignment="1">
      <alignment horizontal="center" vertical="center" wrapText="1"/>
      <protection/>
    </xf>
    <xf numFmtId="0" fontId="22" fillId="0" borderId="20" xfId="21" applyFont="1" applyFill="1" applyBorder="1" applyAlignment="1">
      <alignment horizontal="center" vertical="center" wrapText="1"/>
      <protection/>
    </xf>
    <xf numFmtId="0" fontId="22" fillId="0" borderId="16" xfId="21" applyFont="1" applyFill="1" applyBorder="1" applyAlignment="1">
      <alignment horizontal="center" vertical="center" wrapText="1"/>
      <protection/>
    </xf>
    <xf numFmtId="38" fontId="23" fillId="0" borderId="6" xfId="17" applyFont="1" applyFill="1" applyBorder="1" applyAlignment="1">
      <alignment horizontal="right" vertical="center" shrinkToFit="1"/>
    </xf>
    <xf numFmtId="0" fontId="40" fillId="0" borderId="0" xfId="21" applyFont="1" applyFill="1" applyBorder="1" applyAlignment="1">
      <alignment horizontal="center" vertical="center"/>
      <protection/>
    </xf>
    <xf numFmtId="0" fontId="40" fillId="0" borderId="12" xfId="2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22" fillId="0" borderId="12" xfId="22" applyFont="1" applyFill="1" applyBorder="1" applyAlignment="1">
      <alignment horizontal="center" vertical="center"/>
      <protection/>
    </xf>
    <xf numFmtId="185" fontId="8" fillId="0" borderId="22" xfId="22" applyNumberFormat="1" applyFont="1" applyFill="1" applyBorder="1" applyAlignment="1">
      <alignment vertical="center"/>
      <protection/>
    </xf>
    <xf numFmtId="185" fontId="8" fillId="0" borderId="0" xfId="22" applyNumberFormat="1" applyFont="1" applyFill="1" applyBorder="1" applyAlignment="1">
      <alignment vertical="center"/>
      <protection/>
    </xf>
    <xf numFmtId="185" fontId="8" fillId="0" borderId="12" xfId="22" applyNumberFormat="1" applyFont="1" applyFill="1" applyBorder="1" applyAlignment="1">
      <alignment vertical="center"/>
      <protection/>
    </xf>
    <xf numFmtId="0" fontId="22" fillId="0" borderId="17" xfId="22" applyFont="1" applyFill="1" applyBorder="1" applyAlignment="1">
      <alignment horizontal="center" vertical="center" wrapText="1"/>
      <protection/>
    </xf>
    <xf numFmtId="0" fontId="22" fillId="0" borderId="20" xfId="22" applyFont="1" applyFill="1" applyBorder="1" applyAlignment="1">
      <alignment horizontal="center" vertical="center" wrapText="1"/>
      <protection/>
    </xf>
    <xf numFmtId="0" fontId="22" fillId="0" borderId="16" xfId="22" applyFont="1" applyFill="1" applyBorder="1" applyAlignment="1">
      <alignment horizontal="center" vertical="center" wrapText="1"/>
      <protection/>
    </xf>
    <xf numFmtId="0" fontId="22" fillId="0" borderId="20" xfId="22" applyFont="1" applyFill="1" applyBorder="1" applyAlignment="1">
      <alignment horizontal="center" vertical="center"/>
      <protection/>
    </xf>
    <xf numFmtId="0" fontId="22" fillId="0" borderId="16" xfId="22" applyFont="1" applyFill="1" applyBorder="1" applyAlignment="1">
      <alignment horizontal="center" vertical="center"/>
      <protection/>
    </xf>
    <xf numFmtId="0" fontId="22" fillId="0" borderId="1" xfId="22" applyFont="1" applyFill="1" applyBorder="1" applyAlignment="1">
      <alignment horizontal="center" vertical="center"/>
      <protection/>
    </xf>
    <xf numFmtId="0" fontId="22" fillId="0" borderId="26" xfId="22" applyFont="1" applyFill="1" applyBorder="1" applyAlignment="1">
      <alignment horizontal="center" vertical="center"/>
      <protection/>
    </xf>
    <xf numFmtId="0" fontId="8" fillId="0" borderId="5" xfId="22" applyFont="1" applyFill="1" applyBorder="1" applyAlignment="1">
      <alignment horizontal="left" vertical="center"/>
      <protection/>
    </xf>
    <xf numFmtId="0" fontId="0" fillId="0" borderId="3" xfId="22" applyFont="1" applyFill="1" applyBorder="1" applyAlignment="1">
      <alignment horizontal="left" vertical="center"/>
      <protection/>
    </xf>
    <xf numFmtId="185" fontId="23" fillId="0" borderId="25" xfId="22" applyNumberFormat="1" applyFont="1" applyFill="1" applyBorder="1" applyAlignment="1">
      <alignment horizontal="right" vertical="center" shrinkToFit="1"/>
      <protection/>
    </xf>
    <xf numFmtId="185" fontId="23" fillId="0" borderId="3" xfId="22" applyNumberFormat="1" applyFont="1" applyFill="1" applyBorder="1" applyAlignment="1">
      <alignment horizontal="right" vertical="center" shrinkToFit="1"/>
      <protection/>
    </xf>
    <xf numFmtId="185" fontId="23" fillId="0" borderId="6" xfId="22" applyNumberFormat="1" applyFont="1" applyFill="1" applyBorder="1" applyAlignment="1">
      <alignment horizontal="right" vertical="center" shrinkToFit="1"/>
      <protection/>
    </xf>
    <xf numFmtId="185" fontId="23" fillId="0" borderId="25" xfId="0" applyNumberFormat="1" applyFont="1" applyFill="1" applyBorder="1" applyAlignment="1">
      <alignment horizontal="right" vertical="center" shrinkToFit="1"/>
    </xf>
    <xf numFmtId="185" fontId="23" fillId="0" borderId="3" xfId="0" applyNumberFormat="1" applyFont="1" applyFill="1" applyBorder="1" applyAlignment="1">
      <alignment horizontal="right" vertical="center" shrinkToFit="1"/>
    </xf>
    <xf numFmtId="185" fontId="23" fillId="0" borderId="6" xfId="0" applyNumberFormat="1" applyFont="1" applyFill="1" applyBorder="1" applyAlignment="1">
      <alignment horizontal="right" vertical="center" shrinkToFit="1"/>
    </xf>
    <xf numFmtId="205" fontId="23" fillId="0" borderId="25" xfId="0" applyNumberFormat="1" applyFont="1" applyFill="1" applyBorder="1" applyAlignment="1">
      <alignment horizontal="right" vertical="center" shrinkToFit="1"/>
    </xf>
    <xf numFmtId="205" fontId="23" fillId="0" borderId="3" xfId="0" applyNumberFormat="1" applyFont="1" applyFill="1" applyBorder="1" applyAlignment="1">
      <alignment horizontal="right" vertical="center" shrinkToFit="1"/>
    </xf>
    <xf numFmtId="205" fontId="23" fillId="0" borderId="6" xfId="0" applyNumberFormat="1" applyFont="1" applyFill="1" applyBorder="1" applyAlignment="1">
      <alignment horizontal="right" vertical="center" shrinkToFit="1"/>
    </xf>
    <xf numFmtId="185" fontId="23" fillId="0" borderId="25" xfId="17" applyNumberFormat="1" applyFont="1" applyFill="1" applyBorder="1" applyAlignment="1">
      <alignment horizontal="right" vertical="center" shrinkToFit="1"/>
    </xf>
    <xf numFmtId="185" fontId="23" fillId="0" borderId="3" xfId="17" applyNumberFormat="1" applyFont="1" applyFill="1" applyBorder="1" applyAlignment="1">
      <alignment horizontal="right" vertical="center" shrinkToFit="1"/>
    </xf>
    <xf numFmtId="185" fontId="23" fillId="0" borderId="6" xfId="17" applyNumberFormat="1" applyFont="1" applyFill="1" applyBorder="1" applyAlignment="1">
      <alignment horizontal="right" vertical="center" shrinkToFit="1"/>
    </xf>
    <xf numFmtId="0" fontId="9" fillId="0" borderId="17" xfId="22" applyFont="1" applyFill="1" applyBorder="1" applyAlignment="1">
      <alignment horizontal="center" vertical="center"/>
      <protection/>
    </xf>
    <xf numFmtId="0" fontId="9" fillId="0" borderId="20" xfId="22" applyFont="1" applyFill="1" applyBorder="1" applyAlignment="1">
      <alignment horizontal="center" vertical="center"/>
      <protection/>
    </xf>
    <xf numFmtId="0" fontId="9" fillId="0" borderId="16" xfId="22" applyFont="1" applyFill="1" applyBorder="1" applyAlignment="1">
      <alignment horizontal="center" vertical="center"/>
      <protection/>
    </xf>
    <xf numFmtId="0" fontId="22" fillId="0" borderId="17" xfId="22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85" fontId="8" fillId="0" borderId="2" xfId="22" applyNumberFormat="1" applyFont="1" applyFill="1" applyBorder="1" applyAlignment="1">
      <alignment horizontal="right" vertical="center"/>
      <protection/>
    </xf>
    <xf numFmtId="185" fontId="8" fillId="0" borderId="1" xfId="22" applyNumberFormat="1" applyFont="1" applyFill="1" applyBorder="1" applyAlignment="1">
      <alignment horizontal="right" vertical="center"/>
      <protection/>
    </xf>
    <xf numFmtId="185" fontId="23" fillId="0" borderId="25" xfId="22" applyNumberFormat="1" applyFont="1" applyFill="1" applyBorder="1" applyAlignment="1">
      <alignment horizontal="right" vertical="center"/>
      <protection/>
    </xf>
    <xf numFmtId="185" fontId="23" fillId="0" borderId="3" xfId="22" applyNumberFormat="1" applyFont="1" applyFill="1" applyBorder="1" applyAlignment="1">
      <alignment horizontal="right" vertical="center"/>
      <protection/>
    </xf>
    <xf numFmtId="185" fontId="8" fillId="0" borderId="22" xfId="22" applyNumberFormat="1" applyFont="1" applyFill="1" applyBorder="1" applyAlignment="1">
      <alignment horizontal="right" vertical="center"/>
      <protection/>
    </xf>
    <xf numFmtId="185" fontId="8" fillId="0" borderId="0" xfId="22" applyNumberFormat="1" applyFont="1" applyFill="1" applyBorder="1" applyAlignment="1">
      <alignment horizontal="right" vertical="center"/>
      <protection/>
    </xf>
    <xf numFmtId="190" fontId="23" fillId="0" borderId="25" xfId="0" applyNumberFormat="1" applyFont="1" applyFill="1" applyBorder="1" applyAlignment="1">
      <alignment horizontal="right" vertical="center" shrinkToFit="1"/>
    </xf>
    <xf numFmtId="190" fontId="23" fillId="0" borderId="3" xfId="0" applyNumberFormat="1" applyFont="1" applyFill="1" applyBorder="1" applyAlignment="1">
      <alignment horizontal="right" vertical="center" shrinkToFit="1"/>
    </xf>
    <xf numFmtId="190" fontId="23" fillId="0" borderId="6" xfId="0" applyNumberFormat="1" applyFont="1" applyFill="1" applyBorder="1" applyAlignment="1">
      <alignment horizontal="right" vertical="center" shrinkToFit="1"/>
    </xf>
    <xf numFmtId="185" fontId="24" fillId="0" borderId="2" xfId="22" applyNumberFormat="1" applyFont="1" applyFill="1" applyBorder="1" applyAlignment="1">
      <alignment horizontal="right" vertical="center"/>
      <protection/>
    </xf>
    <xf numFmtId="185" fontId="24" fillId="0" borderId="1" xfId="22" applyNumberFormat="1" applyFont="1" applyFill="1" applyBorder="1" applyAlignment="1">
      <alignment horizontal="right" vertical="center"/>
      <protection/>
    </xf>
    <xf numFmtId="185" fontId="24" fillId="0" borderId="26" xfId="22" applyNumberFormat="1" applyFont="1" applyFill="1" applyBorder="1" applyAlignment="1">
      <alignment horizontal="right" vertical="center"/>
      <protection/>
    </xf>
    <xf numFmtId="190" fontId="24" fillId="0" borderId="22" xfId="0" applyNumberFormat="1" applyFont="1" applyFill="1" applyBorder="1" applyAlignment="1">
      <alignment horizontal="right" vertical="center"/>
    </xf>
    <xf numFmtId="190" fontId="24" fillId="0" borderId="0" xfId="0" applyNumberFormat="1" applyFont="1" applyFill="1" applyBorder="1" applyAlignment="1">
      <alignment horizontal="right" vertical="center"/>
    </xf>
    <xf numFmtId="190" fontId="24" fillId="0" borderId="12" xfId="0" applyNumberFormat="1" applyFont="1" applyFill="1" applyBorder="1" applyAlignment="1">
      <alignment horizontal="right" vertical="center"/>
    </xf>
    <xf numFmtId="185" fontId="24" fillId="0" borderId="22" xfId="22" applyNumberFormat="1" applyFont="1" applyFill="1" applyBorder="1" applyAlignment="1">
      <alignment horizontal="right" vertical="center"/>
      <protection/>
    </xf>
    <xf numFmtId="185" fontId="24" fillId="0" borderId="0" xfId="22" applyNumberFormat="1" applyFont="1" applyFill="1" applyBorder="1" applyAlignment="1">
      <alignment horizontal="right" vertical="center"/>
      <protection/>
    </xf>
    <xf numFmtId="185" fontId="24" fillId="0" borderId="12" xfId="22" applyNumberFormat="1" applyFont="1" applyFill="1" applyBorder="1" applyAlignment="1">
      <alignment horizontal="right" vertical="center"/>
      <protection/>
    </xf>
    <xf numFmtId="190" fontId="24" fillId="0" borderId="2" xfId="0" applyNumberFormat="1" applyFont="1" applyFill="1" applyBorder="1" applyAlignment="1">
      <alignment horizontal="right" vertical="center"/>
    </xf>
    <xf numFmtId="190" fontId="24" fillId="0" borderId="1" xfId="0" applyNumberFormat="1" applyFont="1" applyFill="1" applyBorder="1" applyAlignment="1">
      <alignment horizontal="right" vertical="center"/>
    </xf>
    <xf numFmtId="190" fontId="24" fillId="0" borderId="26" xfId="0" applyNumberFormat="1" applyFont="1" applyFill="1" applyBorder="1" applyAlignment="1">
      <alignment horizontal="right" vertical="center"/>
    </xf>
    <xf numFmtId="185" fontId="24" fillId="0" borderId="2" xfId="17" applyNumberFormat="1" applyFont="1" applyFill="1" applyBorder="1" applyAlignment="1">
      <alignment horizontal="right" vertical="center"/>
    </xf>
    <xf numFmtId="185" fontId="24" fillId="0" borderId="1" xfId="17" applyNumberFormat="1" applyFont="1" applyFill="1" applyBorder="1" applyAlignment="1">
      <alignment horizontal="right" vertical="center"/>
    </xf>
    <xf numFmtId="185" fontId="24" fillId="0" borderId="26" xfId="17" applyNumberFormat="1" applyFont="1" applyFill="1" applyBorder="1" applyAlignment="1">
      <alignment horizontal="right" vertical="center"/>
    </xf>
    <xf numFmtId="185" fontId="24" fillId="0" borderId="2" xfId="0" applyNumberFormat="1" applyFont="1" applyFill="1" applyBorder="1" applyAlignment="1">
      <alignment horizontal="right" vertical="center"/>
    </xf>
    <xf numFmtId="185" fontId="24" fillId="0" borderId="1" xfId="0" applyNumberFormat="1" applyFont="1" applyFill="1" applyBorder="1" applyAlignment="1">
      <alignment horizontal="right" vertical="center"/>
    </xf>
    <xf numFmtId="185" fontId="24" fillId="0" borderId="26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05" fontId="24" fillId="0" borderId="2" xfId="0" applyNumberFormat="1" applyFont="1" applyFill="1" applyBorder="1" applyAlignment="1">
      <alignment horizontal="right" vertical="center"/>
    </xf>
    <xf numFmtId="205" fontId="24" fillId="0" borderId="1" xfId="0" applyNumberFormat="1" applyFont="1" applyFill="1" applyBorder="1" applyAlignment="1">
      <alignment horizontal="right" vertical="center"/>
    </xf>
    <xf numFmtId="205" fontId="24" fillId="0" borderId="26" xfId="0" applyNumberFormat="1" applyFont="1" applyFill="1" applyBorder="1" applyAlignment="1">
      <alignment horizontal="right" vertical="center"/>
    </xf>
    <xf numFmtId="185" fontId="8" fillId="0" borderId="26" xfId="22" applyNumberFormat="1" applyFont="1" applyFill="1" applyBorder="1" applyAlignment="1">
      <alignment horizontal="right" vertical="center"/>
      <protection/>
    </xf>
    <xf numFmtId="185" fontId="23" fillId="0" borderId="6" xfId="22" applyNumberFormat="1" applyFont="1" applyFill="1" applyBorder="1" applyAlignment="1">
      <alignment horizontal="right" vertical="center"/>
      <protection/>
    </xf>
    <xf numFmtId="185" fontId="8" fillId="0" borderId="12" xfId="22" applyNumberFormat="1" applyFont="1" applyFill="1" applyBorder="1" applyAlignment="1">
      <alignment horizontal="right" vertical="center"/>
      <protection/>
    </xf>
    <xf numFmtId="185" fontId="24" fillId="0" borderId="22" xfId="0" applyNumberFormat="1" applyFont="1" applyFill="1" applyBorder="1" applyAlignment="1">
      <alignment horizontal="right" vertical="center"/>
    </xf>
    <xf numFmtId="185" fontId="24" fillId="0" borderId="0" xfId="0" applyNumberFormat="1" applyFont="1" applyFill="1" applyBorder="1" applyAlignment="1">
      <alignment horizontal="right" vertical="center"/>
    </xf>
    <xf numFmtId="185" fontId="24" fillId="0" borderId="12" xfId="0" applyNumberFormat="1" applyFont="1" applyFill="1" applyBorder="1" applyAlignment="1">
      <alignment horizontal="right" vertical="center"/>
    </xf>
    <xf numFmtId="205" fontId="24" fillId="0" borderId="22" xfId="0" applyNumberFormat="1" applyFont="1" applyFill="1" applyBorder="1" applyAlignment="1">
      <alignment horizontal="right" vertical="center"/>
    </xf>
    <xf numFmtId="205" fontId="24" fillId="0" borderId="0" xfId="0" applyNumberFormat="1" applyFont="1" applyFill="1" applyBorder="1" applyAlignment="1">
      <alignment horizontal="right" vertical="center"/>
    </xf>
    <xf numFmtId="205" fontId="24" fillId="0" borderId="12" xfId="0" applyNumberFormat="1" applyFont="1" applyFill="1" applyBorder="1" applyAlignment="1">
      <alignment horizontal="right" vertical="center"/>
    </xf>
    <xf numFmtId="0" fontId="15" fillId="0" borderId="0" xfId="22" applyFont="1" applyFill="1" applyBorder="1" applyAlignment="1">
      <alignment vertical="center"/>
      <protection/>
    </xf>
    <xf numFmtId="0" fontId="24" fillId="0" borderId="2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0" fontId="24" fillId="0" borderId="26" xfId="0" applyFont="1" applyFill="1" applyBorder="1" applyAlignment="1">
      <alignment horizontal="right" vertical="center"/>
    </xf>
    <xf numFmtId="0" fontId="23" fillId="0" borderId="25" xfId="0" applyFont="1" applyFill="1" applyBorder="1" applyAlignment="1">
      <alignment horizontal="right" vertical="center" shrinkToFit="1"/>
    </xf>
    <xf numFmtId="0" fontId="23" fillId="0" borderId="3" xfId="0" applyFont="1" applyFill="1" applyBorder="1" applyAlignment="1">
      <alignment horizontal="right" vertical="center" shrinkToFit="1"/>
    </xf>
    <xf numFmtId="0" fontId="23" fillId="0" borderId="6" xfId="0" applyFont="1" applyFill="1" applyBorder="1" applyAlignment="1">
      <alignment horizontal="right" vertical="center" shrinkToFit="1"/>
    </xf>
    <xf numFmtId="0" fontId="24" fillId="0" borderId="22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right" vertical="center"/>
    </xf>
    <xf numFmtId="185" fontId="24" fillId="0" borderId="22" xfId="17" applyNumberFormat="1" applyFont="1" applyFill="1" applyBorder="1" applyAlignment="1">
      <alignment horizontal="right" vertical="center"/>
    </xf>
    <xf numFmtId="185" fontId="24" fillId="0" borderId="12" xfId="17" applyNumberFormat="1" applyFont="1" applyFill="1" applyBorder="1" applyAlignment="1">
      <alignment horizontal="right" vertical="center"/>
    </xf>
    <xf numFmtId="0" fontId="22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 wrapText="1"/>
      <protection/>
    </xf>
    <xf numFmtId="185" fontId="22" fillId="0" borderId="0" xfId="22" applyNumberFormat="1" applyFont="1" applyFill="1" applyBorder="1" applyAlignment="1">
      <alignment horizontal="right" vertical="center"/>
      <protection/>
    </xf>
    <xf numFmtId="0" fontId="8" fillId="0" borderId="3" xfId="22" applyFont="1" applyFill="1" applyBorder="1" applyAlignment="1">
      <alignment horizontal="right" vertical="center"/>
      <protection/>
    </xf>
    <xf numFmtId="231" fontId="40" fillId="0" borderId="4" xfId="22" applyNumberFormat="1" applyFont="1" applyFill="1" applyBorder="1" applyAlignment="1">
      <alignment horizontal="center" vertical="center"/>
      <protection/>
    </xf>
    <xf numFmtId="231" fontId="40" fillId="0" borderId="9" xfId="22" applyNumberFormat="1" applyFont="1" applyFill="1" applyBorder="1" applyAlignment="1">
      <alignment horizontal="center" vertical="center"/>
      <protection/>
    </xf>
    <xf numFmtId="185" fontId="22" fillId="0" borderId="4" xfId="17" applyNumberFormat="1" applyFont="1" applyFill="1" applyBorder="1" applyAlignment="1">
      <alignment horizontal="center" vertical="center"/>
    </xf>
    <xf numFmtId="185" fontId="22" fillId="0" borderId="9" xfId="17" applyNumberFormat="1" applyFont="1" applyFill="1" applyBorder="1" applyAlignment="1">
      <alignment horizontal="center" vertical="center"/>
    </xf>
    <xf numFmtId="185" fontId="22" fillId="0" borderId="99" xfId="17" applyNumberFormat="1" applyFont="1" applyFill="1" applyBorder="1" applyAlignment="1">
      <alignment horizontal="center" vertical="center"/>
    </xf>
    <xf numFmtId="0" fontId="22" fillId="0" borderId="20" xfId="22" applyFont="1" applyFill="1" applyBorder="1" applyAlignment="1">
      <alignment horizontal="center" vertical="center"/>
      <protection/>
    </xf>
    <xf numFmtId="0" fontId="22" fillId="0" borderId="16" xfId="22" applyFont="1" applyFill="1" applyBorder="1" applyAlignment="1">
      <alignment horizontal="center" vertical="center"/>
      <protection/>
    </xf>
    <xf numFmtId="0" fontId="22" fillId="0" borderId="9" xfId="22" applyFont="1" applyFill="1" applyBorder="1" applyAlignment="1">
      <alignment horizontal="center" vertical="center"/>
      <protection/>
    </xf>
    <xf numFmtId="0" fontId="22" fillId="0" borderId="21" xfId="22" applyFont="1" applyFill="1" applyBorder="1" applyAlignment="1">
      <alignment horizontal="center" vertical="center"/>
      <protection/>
    </xf>
    <xf numFmtId="38" fontId="23" fillId="0" borderId="28" xfId="17" applyFont="1" applyFill="1" applyBorder="1" applyAlignment="1">
      <alignment horizontal="right" vertical="center" shrinkToFit="1"/>
    </xf>
    <xf numFmtId="38" fontId="23" fillId="0" borderId="23" xfId="17" applyFont="1" applyFill="1" applyBorder="1" applyAlignment="1">
      <alignment horizontal="right" vertical="center" shrinkToFit="1"/>
    </xf>
    <xf numFmtId="0" fontId="36" fillId="0" borderId="17" xfId="22" applyFont="1" applyFill="1" applyBorder="1" applyAlignment="1">
      <alignment horizontal="center" vertical="center" wrapText="1"/>
      <protection/>
    </xf>
    <xf numFmtId="0" fontId="36" fillId="0" borderId="20" xfId="22" applyFont="1" applyFill="1" applyBorder="1" applyAlignment="1">
      <alignment horizontal="center" vertical="center" wrapText="1"/>
      <protection/>
    </xf>
    <xf numFmtId="0" fontId="0" fillId="0" borderId="3" xfId="22" applyFont="1" applyFill="1" applyBorder="1" applyAlignment="1">
      <alignment vertical="center"/>
      <protection/>
    </xf>
    <xf numFmtId="231" fontId="8" fillId="0" borderId="4" xfId="22" applyNumberFormat="1" applyFont="1" applyFill="1" applyBorder="1" applyAlignment="1">
      <alignment horizontal="center" vertical="center"/>
      <protection/>
    </xf>
    <xf numFmtId="231" fontId="8" fillId="0" borderId="9" xfId="22" applyNumberFormat="1" applyFont="1" applyFill="1" applyBorder="1" applyAlignment="1">
      <alignment horizontal="center" vertical="center"/>
      <protection/>
    </xf>
    <xf numFmtId="231" fontId="8" fillId="0" borderId="21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distributed" textRotation="255"/>
      <protection/>
    </xf>
    <xf numFmtId="0" fontId="22" fillId="0" borderId="12" xfId="22" applyFont="1" applyFill="1" applyBorder="1" applyAlignment="1">
      <alignment horizontal="center" vertical="distributed" textRotation="255"/>
      <protection/>
    </xf>
    <xf numFmtId="0" fontId="36" fillId="0" borderId="1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distributed" vertical="center"/>
      <protection/>
    </xf>
    <xf numFmtId="0" fontId="8" fillId="0" borderId="0" xfId="22" applyFont="1" applyFill="1" applyBorder="1" applyAlignment="1">
      <alignment horizontal="distributed" vertical="center" wrapText="1"/>
      <protection/>
    </xf>
    <xf numFmtId="0" fontId="7" fillId="0" borderId="0" xfId="22" applyFont="1" applyFill="1" applyAlignment="1">
      <alignment horizontal="distributed" vertical="center"/>
      <protection/>
    </xf>
    <xf numFmtId="0" fontId="22" fillId="0" borderId="3" xfId="22" applyFont="1" applyFill="1" applyBorder="1" applyAlignment="1">
      <alignment horizontal="distributed" vertical="center"/>
      <protection/>
    </xf>
    <xf numFmtId="188" fontId="23" fillId="0" borderId="22" xfId="17" applyNumberFormat="1" applyFont="1" applyFill="1" applyBorder="1" applyAlignment="1">
      <alignment horizontal="right" vertical="center"/>
    </xf>
    <xf numFmtId="188" fontId="23" fillId="0" borderId="0" xfId="17" applyNumberFormat="1" applyFont="1" applyFill="1" applyBorder="1" applyAlignment="1">
      <alignment horizontal="right" vertical="center"/>
    </xf>
    <xf numFmtId="188" fontId="8" fillId="0" borderId="25" xfId="17" applyNumberFormat="1" applyFont="1" applyFill="1" applyBorder="1" applyAlignment="1">
      <alignment horizontal="right" vertical="center"/>
    </xf>
    <xf numFmtId="188" fontId="8" fillId="0" borderId="3" xfId="17" applyNumberFormat="1" applyFont="1" applyFill="1" applyBorder="1" applyAlignment="1">
      <alignment horizontal="right" vertical="center"/>
    </xf>
    <xf numFmtId="0" fontId="36" fillId="0" borderId="17" xfId="22" applyFont="1" applyFill="1" applyBorder="1" applyAlignment="1">
      <alignment horizontal="left" vertical="center" wrapText="1"/>
      <protection/>
    </xf>
    <xf numFmtId="0" fontId="36" fillId="0" borderId="20" xfId="22" applyFont="1" applyFill="1" applyBorder="1" applyAlignment="1">
      <alignment horizontal="left" vertical="center" wrapText="1"/>
      <protection/>
    </xf>
    <xf numFmtId="188" fontId="23" fillId="0" borderId="2" xfId="17" applyNumberFormat="1" applyFont="1" applyFill="1" applyBorder="1" applyAlignment="1">
      <alignment horizontal="right" vertical="center"/>
    </xf>
    <xf numFmtId="188" fontId="23" fillId="0" borderId="1" xfId="17" applyNumberFormat="1" applyFont="1" applyFill="1" applyBorder="1" applyAlignment="1">
      <alignment horizontal="right" vertical="center"/>
    </xf>
    <xf numFmtId="185" fontId="22" fillId="0" borderId="100" xfId="22" applyNumberFormat="1" applyFont="1" applyFill="1" applyBorder="1" applyAlignment="1">
      <alignment horizontal="center" vertical="center"/>
      <protection/>
    </xf>
    <xf numFmtId="185" fontId="22" fillId="0" borderId="9" xfId="22" applyNumberFormat="1" applyFont="1" applyFill="1" applyBorder="1" applyAlignment="1">
      <alignment horizontal="center" vertical="center"/>
      <protection/>
    </xf>
    <xf numFmtId="185" fontId="22" fillId="0" borderId="21" xfId="22" applyNumberFormat="1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１　教育文化" xfId="21"/>
    <cellStyle name="標準_１１－２" xfId="22"/>
    <cellStyle name="標準_Sheet1" xfId="23"/>
    <cellStyle name="標準_差し替え分　40　47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12</xdr:row>
      <xdr:rowOff>0</xdr:rowOff>
    </xdr:from>
    <xdr:to>
      <xdr:col>15</xdr:col>
      <xdr:colOff>0</xdr:colOff>
      <xdr:row>22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57325" y="3076575"/>
          <a:ext cx="3971925" cy="2190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/>
            <a:t>８　教育・文化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1</xdr:col>
      <xdr:colOff>600075</xdr:colOff>
      <xdr:row>24</xdr:row>
      <xdr:rowOff>247650</xdr:rowOff>
    </xdr:to>
    <xdr:sp>
      <xdr:nvSpPr>
        <xdr:cNvPr id="1" name="Line 1"/>
        <xdr:cNvSpPr>
          <a:spLocks/>
        </xdr:cNvSpPr>
      </xdr:nvSpPr>
      <xdr:spPr>
        <a:xfrm>
          <a:off x="9525" y="3876675"/>
          <a:ext cx="10668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476250" cy="0"/>
        </a:xfrm>
        <a:custGeom>
          <a:pathLst>
            <a:path h="82" w="81">
              <a:moveTo>
                <a:pt x="0" y="0"/>
              </a:moveTo>
              <a:lnTo>
                <a:pt x="81" y="8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47625</xdr:colOff>
      <xdr:row>0</xdr:row>
      <xdr:rowOff>285750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257175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７０.　学級・講座等実施状況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4</xdr:col>
      <xdr:colOff>638175</xdr:colOff>
      <xdr:row>21</xdr:row>
      <xdr:rowOff>285750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3343275"/>
          <a:ext cx="316230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７１.　チューリップ四季彩館利用状況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114300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66725"/>
          <a:ext cx="800100" cy="762000"/>
        </a:xfrm>
        <a:custGeom>
          <a:pathLst>
            <a:path h="82" w="81">
              <a:moveTo>
                <a:pt x="0" y="0"/>
              </a:moveTo>
              <a:lnTo>
                <a:pt x="81" y="8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2</xdr:col>
      <xdr:colOff>9525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91465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2</xdr:col>
      <xdr:colOff>0</xdr:colOff>
      <xdr:row>21</xdr:row>
      <xdr:rowOff>219075</xdr:rowOff>
    </xdr:to>
    <xdr:sp>
      <xdr:nvSpPr>
        <xdr:cNvPr id="3" name="Line 3"/>
        <xdr:cNvSpPr>
          <a:spLocks/>
        </xdr:cNvSpPr>
      </xdr:nvSpPr>
      <xdr:spPr>
        <a:xfrm>
          <a:off x="0" y="5495925"/>
          <a:ext cx="809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9525</xdr:rowOff>
    </xdr:from>
    <xdr:to>
      <xdr:col>1</xdr:col>
      <xdr:colOff>0</xdr:colOff>
      <xdr:row>31</xdr:row>
      <xdr:rowOff>9525</xdr:rowOff>
    </xdr:to>
    <xdr:sp>
      <xdr:nvSpPr>
        <xdr:cNvPr id="4" name="Line 4"/>
        <xdr:cNvSpPr>
          <a:spLocks/>
        </xdr:cNvSpPr>
      </xdr:nvSpPr>
      <xdr:spPr>
        <a:xfrm>
          <a:off x="9525" y="7362825"/>
          <a:ext cx="676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1</xdr:col>
      <xdr:colOff>114300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90106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47625</xdr:colOff>
      <xdr:row>0</xdr:row>
      <xdr:rowOff>285750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0"/>
          <a:ext cx="282892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７２.　砺波市文化会館利用状況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17</xdr:col>
      <xdr:colOff>38100</xdr:colOff>
      <xdr:row>9</xdr:row>
      <xdr:rowOff>285750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2447925"/>
          <a:ext cx="324802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７３.　庄川生涯学習センター利用状況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17</xdr:col>
      <xdr:colOff>47625</xdr:colOff>
      <xdr:row>18</xdr:row>
      <xdr:rowOff>285750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4895850"/>
          <a:ext cx="325755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７４.　農村環境改善センター利用状況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14</xdr:col>
      <xdr:colOff>38100</xdr:colOff>
      <xdr:row>35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9010650"/>
          <a:ext cx="2819400" cy="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７０.　砺波郷土資料館利用状況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16</xdr:col>
      <xdr:colOff>9525</xdr:colOff>
      <xdr:row>35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9010650"/>
          <a:ext cx="3000375" cy="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７１.　砺波郷土資料館収蔵資料数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114300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800100" cy="0"/>
        </a:xfrm>
        <a:custGeom>
          <a:pathLst>
            <a:path h="82" w="81">
              <a:moveTo>
                <a:pt x="0" y="0"/>
              </a:moveTo>
              <a:lnTo>
                <a:pt x="81" y="8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57150</xdr:rowOff>
    </xdr:from>
    <xdr:to>
      <xdr:col>1</xdr:col>
      <xdr:colOff>114300</xdr:colOff>
      <xdr:row>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0" y="400050"/>
          <a:ext cx="8001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47625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0"/>
          <a:ext cx="2828925" cy="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６７.　砺波市文化会館利用状況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0"/>
          <a:ext cx="3248025" cy="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６８.　庄川生涯学習センター利用状況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47625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0"/>
          <a:ext cx="3257550" cy="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６９.　農村環境改善センター利用状況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38100</xdr:colOff>
      <xdr:row>0</xdr:row>
      <xdr:rowOff>285750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281940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７５.　砺波郷土資料館利用状況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16</xdr:col>
      <xdr:colOff>9525</xdr:colOff>
      <xdr:row>9</xdr:row>
      <xdr:rowOff>285750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2552700"/>
          <a:ext cx="30003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７６.　砺波郷土資料館収蔵資料数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1143000</xdr:colOff>
      <xdr:row>0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3907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７７.　指定・登録文化財一覧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2</xdr:col>
      <xdr:colOff>0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050" y="723900"/>
          <a:ext cx="10953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10</xdr:row>
      <xdr:rowOff>0</xdr:rowOff>
    </xdr:from>
    <xdr:to>
      <xdr:col>2</xdr:col>
      <xdr:colOff>0</xdr:colOff>
      <xdr:row>11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9050" y="2771775"/>
          <a:ext cx="10953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190500</xdr:colOff>
      <xdr:row>0</xdr:row>
      <xdr:rowOff>285750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21240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７８.　美術館利用状況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10</xdr:col>
      <xdr:colOff>0</xdr:colOff>
      <xdr:row>17</xdr:row>
      <xdr:rowOff>285750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4695825"/>
          <a:ext cx="297180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FFFFFF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７９.　勤労青少年ホーム利用状況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285750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6886575"/>
          <a:ext cx="282892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８０.　水記念公園施設利用状況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47625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8763000"/>
          <a:ext cx="3352800" cy="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７６.　閑乗寺高原「夢木香村」利用状況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7</xdr:col>
      <xdr:colOff>323850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8763000"/>
          <a:ext cx="2571750" cy="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７７.　働く婦人の家利用状況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2124075" cy="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７３.　美術館利用状況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2971800" cy="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FFFFFF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７４.　勤労青少年ホーム利用状況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0"/>
          <a:ext cx="2828925" cy="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７５.　水記念公園施設利用状況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47625</xdr:colOff>
      <xdr:row>0</xdr:row>
      <xdr:rowOff>285750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0"/>
          <a:ext cx="335280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８１.　閑乗寺高原「夢木香村」利用状況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7</xdr:col>
      <xdr:colOff>323850</xdr:colOff>
      <xdr:row>9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2733675"/>
          <a:ext cx="257175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８２.　働く婦人の家利用状況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11</xdr:col>
      <xdr:colOff>47625</xdr:colOff>
      <xdr:row>24</xdr:row>
      <xdr:rowOff>285750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7429500"/>
          <a:ext cx="335280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８３.　となみ散居村ミュージアム利用状況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0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60045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８４.　砺波地域職業訓練センター利用状況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4</xdr:col>
      <xdr:colOff>9525</xdr:colOff>
      <xdr:row>14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600450"/>
          <a:ext cx="214312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８５.　観光客入込者数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352425</xdr:colOff>
      <xdr:row>5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57250"/>
          <a:ext cx="195262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５４.　幼稚園の概況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438150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6215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５５.　小学校の概況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7</xdr:col>
      <xdr:colOff>123825</xdr:colOff>
      <xdr:row>17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448050"/>
          <a:ext cx="280035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５６.　小学校教員数及び児童数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447675</xdr:colOff>
      <xdr:row>27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562600"/>
          <a:ext cx="19716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５７.　中学校の概況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7</xdr:col>
      <xdr:colOff>133350</xdr:colOff>
      <xdr:row>39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8153400"/>
          <a:ext cx="28098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５８.　中学校教員数及び生徒数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723900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403860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５９.　県内市町村別幼稚園・小学校・中学校一覧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114300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3145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６０.　小学校別施設状況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5</xdr:col>
      <xdr:colOff>114300</xdr:colOff>
      <xdr:row>19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5505450"/>
          <a:ext cx="23145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６１.　中学校別施設状況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9241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６２.　小・中学校児童生徒の体位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9</xdr:col>
      <xdr:colOff>19050</xdr:colOff>
      <xdr:row>25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714875"/>
          <a:ext cx="247650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６３.　中学校卒業者の進路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8</xdr:col>
      <xdr:colOff>171450</xdr:colOff>
      <xdr:row>36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7496175"/>
          <a:ext cx="23145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６４.　奨学資金貸与状況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352425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6215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６５.　社会教育団体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5</xdr:col>
      <xdr:colOff>95250</xdr:colOff>
      <xdr:row>18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267200"/>
          <a:ext cx="263842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６６.　図書館施設及び職員数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716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６７.　図書館蔵書数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3</xdr:col>
      <xdr:colOff>466725</xdr:colOff>
      <xdr:row>17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390900"/>
          <a:ext cx="214312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６８.　図書館利用状況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209550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3145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６９.　体育施設利用状況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44"/>
  <sheetViews>
    <sheetView showGridLines="0" tabSelected="1" view="pageBreakPreview" zoomScaleSheetLayoutView="100" workbookViewId="0" topLeftCell="A1">
      <selection activeCell="U14" sqref="U14"/>
    </sheetView>
  </sheetViews>
  <sheetFormatPr defaultColWidth="9.00390625" defaultRowHeight="13.5"/>
  <cols>
    <col min="1" max="19" width="4.75390625" style="23" customWidth="1"/>
    <col min="20" max="21" width="9.00390625" style="23" customWidth="1"/>
    <col min="22" max="22" width="9.125" style="23" customWidth="1"/>
    <col min="23" max="16384" width="9.00390625" style="23" customWidth="1"/>
  </cols>
  <sheetData>
    <row r="1" spans="1:11" s="3" customFormat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2:18" s="4" customFormat="1" ht="13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</row>
    <row r="3" spans="1:19" s="10" customFormat="1" ht="17.25" customHeight="1">
      <c r="A3" s="7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</row>
    <row r="4" spans="1:19" s="10" customFormat="1" ht="17.25" customHeight="1">
      <c r="A4" s="7"/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7"/>
    </row>
    <row r="5" spans="1:19" s="13" customFormat="1" ht="17.2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13" customFormat="1" ht="17.25" customHeight="1">
      <c r="A6" s="14"/>
      <c r="B6" s="1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3" customFormat="1" ht="17.25" customHeight="1">
      <c r="A7" s="14"/>
      <c r="B7" s="1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6"/>
      <c r="S7" s="16"/>
    </row>
    <row r="8" spans="1:19" s="10" customFormat="1" ht="17.25" customHeight="1">
      <c r="A8" s="7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7"/>
    </row>
    <row r="9" spans="1:19" s="10" customFormat="1" ht="17.25" customHeight="1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7"/>
    </row>
    <row r="10" spans="1:19" s="13" customFormat="1" ht="31.5" customHeight="1">
      <c r="A10" s="14"/>
      <c r="B10" s="12"/>
      <c r="C10" s="15"/>
      <c r="D10" s="15"/>
      <c r="E10" s="15"/>
      <c r="F10" s="15"/>
      <c r="G10" s="15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s="13" customFormat="1" ht="31.5" customHeight="1">
      <c r="A11" s="11"/>
      <c r="B11" s="12"/>
      <c r="C11" s="15"/>
      <c r="D11" s="15"/>
      <c r="E11" s="15"/>
      <c r="F11" s="15"/>
      <c r="G11" s="15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s="13" customFormat="1" ht="31.5" customHeight="1">
      <c r="A12" s="11"/>
      <c r="B12" s="12"/>
      <c r="C12" s="15"/>
      <c r="D12" s="15"/>
      <c r="E12" s="15"/>
      <c r="F12" s="15"/>
      <c r="G12" s="15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s="13" customFormat="1" ht="17.25" customHeight="1">
      <c r="A13" s="11"/>
      <c r="B13" s="1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3" customFormat="1" ht="17.25" customHeight="1">
      <c r="A14" s="14"/>
      <c r="B14" s="1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s="13" customFormat="1" ht="17.25" customHeight="1">
      <c r="A15" s="14"/>
      <c r="B15" s="12"/>
      <c r="C15" s="15"/>
      <c r="D15" s="15"/>
      <c r="E15" s="15"/>
      <c r="F15" s="15"/>
      <c r="G15" s="19"/>
      <c r="H15" s="19"/>
      <c r="I15" s="19"/>
      <c r="J15" s="19"/>
      <c r="K15" s="19"/>
      <c r="L15" s="19"/>
      <c r="M15" s="19"/>
      <c r="N15" s="15"/>
      <c r="O15" s="15"/>
      <c r="P15" s="15"/>
      <c r="Q15" s="15"/>
      <c r="R15" s="15"/>
      <c r="S15" s="15"/>
    </row>
    <row r="16" spans="1:19" s="13" customFormat="1" ht="17.25" customHeight="1">
      <c r="A16" s="14"/>
      <c r="B16" s="12"/>
      <c r="C16" s="15"/>
      <c r="D16" s="15"/>
      <c r="E16" s="15"/>
      <c r="F16" s="15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</row>
    <row r="17" spans="1:19" s="13" customFormat="1" ht="17.25" customHeight="1">
      <c r="A17" s="11"/>
      <c r="B17" s="11"/>
      <c r="C17" s="11"/>
      <c r="D17" s="11"/>
      <c r="E17" s="11"/>
      <c r="F17" s="11"/>
      <c r="G17" s="20"/>
      <c r="H17" s="20"/>
      <c r="I17" s="20"/>
      <c r="J17" s="20"/>
      <c r="K17" s="20"/>
      <c r="L17" s="20"/>
      <c r="M17" s="20"/>
      <c r="N17" s="11"/>
      <c r="O17" s="11"/>
      <c r="P17" s="11"/>
      <c r="Q17" s="11"/>
      <c r="R17" s="11"/>
      <c r="S17" s="11"/>
    </row>
    <row r="18" spans="1:19" s="10" customFormat="1" ht="17.25" customHeight="1">
      <c r="A18" s="7"/>
      <c r="B18" s="8"/>
      <c r="C18" s="8"/>
      <c r="D18" s="8"/>
      <c r="E18" s="9"/>
      <c r="F18" s="9"/>
      <c r="G18" s="20"/>
      <c r="H18" s="20"/>
      <c r="I18" s="20"/>
      <c r="J18" s="20"/>
      <c r="K18" s="20"/>
      <c r="L18" s="20"/>
      <c r="M18" s="20"/>
      <c r="N18" s="9"/>
      <c r="O18" s="9"/>
      <c r="P18" s="9"/>
      <c r="Q18" s="9"/>
      <c r="R18" s="9"/>
      <c r="S18" s="7"/>
    </row>
    <row r="19" spans="1:19" s="10" customFormat="1" ht="17.25" customHeight="1">
      <c r="A19" s="7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7"/>
    </row>
    <row r="20" spans="1:19" s="10" customFormat="1" ht="17.25" customHeight="1">
      <c r="A20" s="7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7"/>
    </row>
    <row r="21" spans="1:19" s="10" customFormat="1" ht="17.25" customHeight="1">
      <c r="A21" s="7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7"/>
    </row>
    <row r="22" spans="2:19" s="11" customFormat="1" ht="17.2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s="13" customFormat="1" ht="31.5" customHeight="1">
      <c r="A23" s="11"/>
      <c r="B23" s="11"/>
      <c r="C23" s="11"/>
      <c r="D23" s="11"/>
      <c r="E23" s="11"/>
      <c r="F23" s="11"/>
      <c r="G23" s="11"/>
      <c r="H23" s="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10" customFormat="1" ht="31.5" customHeight="1">
      <c r="A24" s="7"/>
      <c r="B24" s="8"/>
      <c r="C24" s="8"/>
      <c r="D24" s="8"/>
      <c r="E24" s="8"/>
      <c r="F24" s="9"/>
      <c r="G24" s="9"/>
      <c r="H24" s="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s="10" customFormat="1" ht="31.5" customHeight="1">
      <c r="A25" s="7"/>
      <c r="B25" s="8"/>
      <c r="C25" s="8"/>
      <c r="D25" s="8"/>
      <c r="E25" s="8"/>
      <c r="F25" s="8"/>
      <c r="G25" s="9"/>
      <c r="H25" s="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2:19" s="13" customFormat="1" ht="31.5" customHeight="1">
      <c r="B26" s="12"/>
      <c r="C26" s="15"/>
      <c r="D26" s="15"/>
      <c r="E26" s="15"/>
      <c r="F26" s="15"/>
      <c r="G26" s="15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2:19" s="13" customFormat="1" ht="31.5" customHeight="1">
      <c r="B27" s="12"/>
      <c r="C27" s="15"/>
      <c r="D27" s="15"/>
      <c r="E27" s="15"/>
      <c r="F27" s="15"/>
      <c r="G27" s="15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2:19" s="13" customFormat="1" ht="31.5" customHeight="1">
      <c r="B28" s="12"/>
      <c r="C28" s="15"/>
      <c r="D28" s="15"/>
      <c r="E28" s="15"/>
      <c r="F28" s="15"/>
      <c r="G28" s="15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2:19" s="13" customFormat="1" ht="31.5" customHeight="1">
      <c r="B29" s="12"/>
      <c r="C29" s="12"/>
      <c r="D29" s="12"/>
      <c r="E29" s="16"/>
      <c r="F29" s="16"/>
      <c r="G29" s="16"/>
      <c r="H29" s="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s="13" customFormat="1" ht="17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21"/>
      <c r="L30" s="21"/>
      <c r="M30" s="21"/>
      <c r="N30" s="21"/>
      <c r="O30" s="21"/>
      <c r="P30" s="21"/>
      <c r="Q30" s="21"/>
      <c r="R30" s="21"/>
      <c r="S30" s="11"/>
    </row>
    <row r="31" spans="1:19" s="10" customFormat="1" ht="17.2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s="10" customFormat="1" ht="17.2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="13" customFormat="1" ht="13.5" customHeight="1">
      <c r="B33" s="11"/>
    </row>
    <row r="34" s="13" customFormat="1" ht="13.5" customHeight="1">
      <c r="B34" s="11"/>
    </row>
    <row r="35" s="13" customFormat="1" ht="13.5" customHeight="1">
      <c r="B35" s="11"/>
    </row>
    <row r="36" s="13" customFormat="1" ht="13.5" customHeight="1">
      <c r="B36" s="11"/>
    </row>
    <row r="37" s="13" customFormat="1" ht="13.5" customHeight="1">
      <c r="B37" s="11"/>
    </row>
    <row r="38" s="13" customFormat="1" ht="13.5" customHeight="1">
      <c r="B38" s="11"/>
    </row>
    <row r="39" s="13" customFormat="1" ht="13.5" customHeight="1">
      <c r="B39" s="11"/>
    </row>
    <row r="40" s="13" customFormat="1" ht="13.5" customHeight="1">
      <c r="B40" s="11"/>
    </row>
    <row r="41" s="13" customFormat="1" ht="13.5" customHeight="1">
      <c r="B41" s="11"/>
    </row>
    <row r="42" s="13" customFormat="1" ht="13.5" customHeight="1">
      <c r="B42" s="11"/>
    </row>
    <row r="44" spans="1:19" ht="21" customHeight="1">
      <c r="A44" s="816"/>
      <c r="B44" s="816"/>
      <c r="C44" s="816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6"/>
      <c r="O44" s="816"/>
      <c r="P44" s="816"/>
      <c r="Q44" s="816"/>
      <c r="R44" s="816"/>
      <c r="S44" s="816"/>
    </row>
  </sheetData>
  <mergeCells count="1">
    <mergeCell ref="A44:S44"/>
  </mergeCells>
  <printOptions/>
  <pageMargins left="0.9055118110236221" right="0.3937007874015748" top="0.7874015748031497" bottom="0.7874015748031497" header="0.3937007874015748" footer="0.5905511811023623"/>
  <pageSetup horizontalDpi="300" verticalDpi="300" orientation="portrait" paperSize="9" r:id="rId2"/>
  <headerFooter alignWithMargins="0">
    <oddFooter>&amp;C&amp;"ＭＳ 明朝,標準"&amp;10 49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M45"/>
  <sheetViews>
    <sheetView showGridLines="0" view="pageBreakPreview" zoomScaleSheetLayoutView="100" workbookViewId="0" topLeftCell="A5">
      <selection activeCell="U14" sqref="U14"/>
    </sheetView>
  </sheetViews>
  <sheetFormatPr defaultColWidth="9.00390625" defaultRowHeight="13.5"/>
  <cols>
    <col min="1" max="1" width="6.25390625" style="91" customWidth="1"/>
    <col min="2" max="2" width="8.00390625" style="91" customWidth="1"/>
    <col min="3" max="3" width="9.50390625" style="91" customWidth="1"/>
    <col min="4" max="5" width="9.375" style="91" customWidth="1"/>
    <col min="6" max="6" width="9.25390625" style="91" customWidth="1"/>
    <col min="7" max="7" width="8.375" style="91" customWidth="1"/>
    <col min="8" max="8" width="1.00390625" style="91" customWidth="1"/>
    <col min="9" max="9" width="9.375" style="91" customWidth="1"/>
    <col min="10" max="10" width="4.75390625" style="90" customWidth="1"/>
    <col min="11" max="11" width="4.625" style="90" customWidth="1"/>
    <col min="12" max="12" width="6.625" style="90" customWidth="1"/>
    <col min="13" max="13" width="4.00390625" style="90" customWidth="1"/>
    <col min="14" max="16384" width="9.00390625" style="90" customWidth="1"/>
  </cols>
  <sheetData>
    <row r="1" spans="1:9" s="30" customFormat="1" ht="27" customHeight="1">
      <c r="A1" s="730"/>
      <c r="B1" s="730"/>
      <c r="C1" s="730"/>
      <c r="D1" s="730"/>
      <c r="E1" s="730"/>
      <c r="F1" s="63"/>
      <c r="G1" s="63"/>
      <c r="H1" s="28"/>
      <c r="I1" s="29"/>
    </row>
    <row r="2" spans="1:13" s="81" customFormat="1" ht="15" customHeight="1" thickBot="1">
      <c r="A2" s="82" t="s">
        <v>53</v>
      </c>
      <c r="B2" s="28"/>
      <c r="C2" s="781" t="s">
        <v>624</v>
      </c>
      <c r="D2" s="781"/>
      <c r="E2" s="781"/>
      <c r="F2" s="781"/>
      <c r="G2" s="781"/>
      <c r="H2" s="781"/>
      <c r="I2" s="781"/>
      <c r="J2" s="781"/>
      <c r="K2" s="781"/>
      <c r="L2" s="781"/>
      <c r="M2" s="781"/>
    </row>
    <row r="3" spans="1:13" s="81" customFormat="1" ht="16.5" customHeight="1">
      <c r="A3" s="717" t="s">
        <v>228</v>
      </c>
      <c r="B3" s="716" t="s">
        <v>286</v>
      </c>
      <c r="C3" s="717"/>
      <c r="D3" s="717"/>
      <c r="E3" s="717"/>
      <c r="F3" s="717"/>
      <c r="G3" s="841"/>
      <c r="H3" s="716" t="s">
        <v>358</v>
      </c>
      <c r="I3" s="717"/>
      <c r="J3" s="717"/>
      <c r="K3" s="717"/>
      <c r="L3" s="717"/>
      <c r="M3" s="717"/>
    </row>
    <row r="4" spans="1:13" s="81" customFormat="1" ht="16.5" customHeight="1">
      <c r="A4" s="706"/>
      <c r="B4" s="705"/>
      <c r="C4" s="706"/>
      <c r="D4" s="706"/>
      <c r="E4" s="706"/>
      <c r="F4" s="706"/>
      <c r="G4" s="916"/>
      <c r="H4" s="726" t="s">
        <v>48</v>
      </c>
      <c r="I4" s="727"/>
      <c r="J4" s="728"/>
      <c r="K4" s="726" t="s">
        <v>287</v>
      </c>
      <c r="L4" s="727"/>
      <c r="M4" s="727"/>
    </row>
    <row r="5" spans="1:13" s="81" customFormat="1" ht="20.25" customHeight="1">
      <c r="A5" s="697" t="s">
        <v>288</v>
      </c>
      <c r="B5" s="83"/>
      <c r="C5" s="871" t="s">
        <v>289</v>
      </c>
      <c r="D5" s="871"/>
      <c r="E5" s="871"/>
      <c r="F5" s="871"/>
      <c r="G5" s="80"/>
      <c r="H5" s="83"/>
      <c r="I5" s="230">
        <v>2</v>
      </c>
      <c r="J5" s="356"/>
      <c r="K5" s="353"/>
      <c r="L5" s="230">
        <v>33</v>
      </c>
      <c r="M5" s="138"/>
    </row>
    <row r="6" spans="1:13" s="81" customFormat="1" ht="20.25" customHeight="1" hidden="1">
      <c r="A6" s="916"/>
      <c r="B6" s="85"/>
      <c r="C6" s="1065" t="s">
        <v>290</v>
      </c>
      <c r="D6" s="1065"/>
      <c r="E6" s="1065"/>
      <c r="F6" s="1065"/>
      <c r="G6" s="86"/>
      <c r="H6" s="85"/>
      <c r="I6" s="594" t="s">
        <v>687</v>
      </c>
      <c r="J6" s="370"/>
      <c r="K6" s="371"/>
      <c r="L6" s="594" t="s">
        <v>687</v>
      </c>
      <c r="M6" s="251"/>
    </row>
    <row r="7" spans="1:13" s="81" customFormat="1" ht="20.25" customHeight="1" hidden="1">
      <c r="A7" s="247" t="s">
        <v>291</v>
      </c>
      <c r="B7" s="78"/>
      <c r="C7" s="1066" t="s">
        <v>292</v>
      </c>
      <c r="D7" s="1066"/>
      <c r="E7" s="1066"/>
      <c r="F7" s="1066"/>
      <c r="G7" s="79"/>
      <c r="H7" s="78"/>
      <c r="I7" s="593" t="s">
        <v>688</v>
      </c>
      <c r="J7" s="368"/>
      <c r="K7" s="369"/>
      <c r="L7" s="593" t="s">
        <v>688</v>
      </c>
      <c r="M7" s="248"/>
    </row>
    <row r="8" spans="1:13" s="81" customFormat="1" ht="20.25" customHeight="1">
      <c r="A8" s="1073" t="s">
        <v>293</v>
      </c>
      <c r="B8" s="83"/>
      <c r="C8" s="871" t="s">
        <v>294</v>
      </c>
      <c r="D8" s="871"/>
      <c r="E8" s="871"/>
      <c r="F8" s="871"/>
      <c r="G8" s="80"/>
      <c r="H8" s="83"/>
      <c r="I8" s="230">
        <v>11</v>
      </c>
      <c r="J8" s="356"/>
      <c r="K8" s="353"/>
      <c r="L8" s="230">
        <v>330</v>
      </c>
      <c r="M8" s="138"/>
    </row>
    <row r="9" spans="1:13" s="81" customFormat="1" ht="20.25" customHeight="1" hidden="1">
      <c r="A9" s="1074"/>
      <c r="B9" s="85"/>
      <c r="C9" s="1065" t="s">
        <v>295</v>
      </c>
      <c r="D9" s="1065"/>
      <c r="E9" s="1065"/>
      <c r="F9" s="1065"/>
      <c r="G9" s="86"/>
      <c r="H9" s="85"/>
      <c r="I9" s="594" t="s">
        <v>668</v>
      </c>
      <c r="J9" s="370"/>
      <c r="K9" s="371"/>
      <c r="L9" s="594" t="s">
        <v>668</v>
      </c>
      <c r="M9" s="251"/>
    </row>
    <row r="10" spans="1:13" s="81" customFormat="1" ht="20.25" customHeight="1">
      <c r="A10" s="1069" t="s">
        <v>296</v>
      </c>
      <c r="B10" s="83"/>
      <c r="C10" s="871" t="s">
        <v>297</v>
      </c>
      <c r="D10" s="871"/>
      <c r="E10" s="871"/>
      <c r="F10" s="871"/>
      <c r="G10" s="80"/>
      <c r="H10" s="83"/>
      <c r="I10" s="230">
        <v>3</v>
      </c>
      <c r="J10" s="356"/>
      <c r="K10" s="353"/>
      <c r="L10" s="230">
        <v>160</v>
      </c>
      <c r="M10" s="138"/>
    </row>
    <row r="11" spans="1:13" s="81" customFormat="1" ht="20.25" customHeight="1">
      <c r="A11" s="1070"/>
      <c r="B11" s="249"/>
      <c r="C11" s="826" t="s">
        <v>298</v>
      </c>
      <c r="D11" s="826"/>
      <c r="E11" s="826"/>
      <c r="F11" s="826"/>
      <c r="G11" s="87"/>
      <c r="H11" s="249"/>
      <c r="I11" s="231">
        <v>21</v>
      </c>
      <c r="J11" s="355"/>
      <c r="K11" s="352"/>
      <c r="L11" s="231">
        <v>9277</v>
      </c>
      <c r="M11" s="116"/>
    </row>
    <row r="12" spans="1:13" s="81" customFormat="1" ht="20.25" customHeight="1" hidden="1">
      <c r="A12" s="1070"/>
      <c r="B12" s="249"/>
      <c r="C12" s="826" t="s">
        <v>299</v>
      </c>
      <c r="D12" s="826"/>
      <c r="E12" s="826"/>
      <c r="F12" s="826"/>
      <c r="G12" s="87"/>
      <c r="H12" s="249"/>
      <c r="I12" s="231" t="s">
        <v>679</v>
      </c>
      <c r="J12" s="355"/>
      <c r="K12" s="352"/>
      <c r="L12" s="231" t="s">
        <v>679</v>
      </c>
      <c r="M12" s="116"/>
    </row>
    <row r="13" spans="1:13" s="81" customFormat="1" ht="20.25" customHeight="1" hidden="1">
      <c r="A13" s="1071"/>
      <c r="B13" s="250"/>
      <c r="C13" s="1065" t="s">
        <v>300</v>
      </c>
      <c r="D13" s="1065"/>
      <c r="E13" s="1065"/>
      <c r="F13" s="1065"/>
      <c r="G13" s="246"/>
      <c r="H13" s="250"/>
      <c r="I13" s="594" t="s">
        <v>687</v>
      </c>
      <c r="J13" s="370"/>
      <c r="K13" s="371"/>
      <c r="L13" s="594" t="s">
        <v>687</v>
      </c>
      <c r="M13" s="251"/>
    </row>
    <row r="14" spans="1:13" s="81" customFormat="1" ht="20.25" customHeight="1">
      <c r="A14" s="1069" t="s">
        <v>301</v>
      </c>
      <c r="B14" s="351"/>
      <c r="C14" s="871" t="s">
        <v>302</v>
      </c>
      <c r="D14" s="871"/>
      <c r="E14" s="871"/>
      <c r="F14" s="871"/>
      <c r="G14" s="350"/>
      <c r="H14" s="351"/>
      <c r="I14" s="230">
        <v>7</v>
      </c>
      <c r="J14" s="356"/>
      <c r="K14" s="353"/>
      <c r="L14" s="230">
        <v>200</v>
      </c>
      <c r="M14" s="138"/>
    </row>
    <row r="15" spans="1:13" s="81" customFormat="1" ht="20.25" customHeight="1">
      <c r="A15" s="1070"/>
      <c r="B15" s="249"/>
      <c r="C15" s="826" t="s">
        <v>303</v>
      </c>
      <c r="D15" s="826"/>
      <c r="E15" s="826"/>
      <c r="F15" s="826"/>
      <c r="G15" s="87"/>
      <c r="H15" s="249"/>
      <c r="I15" s="231">
        <v>58</v>
      </c>
      <c r="J15" s="355"/>
      <c r="K15" s="352"/>
      <c r="L15" s="231">
        <v>2883</v>
      </c>
      <c r="M15" s="116"/>
    </row>
    <row r="16" spans="1:13" s="81" customFormat="1" ht="20.25" customHeight="1" thickBot="1">
      <c r="A16" s="1070"/>
      <c r="B16" s="249"/>
      <c r="C16" s="826" t="s">
        <v>304</v>
      </c>
      <c r="D16" s="826"/>
      <c r="E16" s="826"/>
      <c r="F16" s="826"/>
      <c r="G16" s="87"/>
      <c r="H16" s="249"/>
      <c r="I16" s="231">
        <v>10</v>
      </c>
      <c r="J16" s="355"/>
      <c r="K16" s="352"/>
      <c r="L16" s="231">
        <v>509</v>
      </c>
      <c r="M16" s="116"/>
    </row>
    <row r="17" spans="1:13" s="81" customFormat="1" ht="20.25" customHeight="1" hidden="1">
      <c r="A17" s="1070"/>
      <c r="B17" s="249"/>
      <c r="C17" s="826" t="s">
        <v>305</v>
      </c>
      <c r="D17" s="826"/>
      <c r="E17" s="826"/>
      <c r="F17" s="826"/>
      <c r="G17" s="87"/>
      <c r="H17" s="249"/>
      <c r="I17" s="231" t="s">
        <v>689</v>
      </c>
      <c r="J17" s="355"/>
      <c r="K17" s="352"/>
      <c r="L17" s="231" t="s">
        <v>689</v>
      </c>
      <c r="M17" s="116"/>
    </row>
    <row r="18" spans="1:13" s="81" customFormat="1" ht="20.25" customHeight="1" hidden="1" thickBot="1">
      <c r="A18" s="1072"/>
      <c r="B18" s="252"/>
      <c r="C18" s="698" t="s">
        <v>306</v>
      </c>
      <c r="D18" s="698"/>
      <c r="E18" s="698"/>
      <c r="F18" s="698"/>
      <c r="G18" s="74"/>
      <c r="H18" s="252"/>
      <c r="I18" s="243" t="s">
        <v>689</v>
      </c>
      <c r="J18" s="372"/>
      <c r="K18" s="354"/>
      <c r="L18" s="243" t="s">
        <v>689</v>
      </c>
      <c r="M18" s="139"/>
    </row>
    <row r="19" spans="1:13" s="31" customFormat="1" ht="16.5" customHeight="1">
      <c r="A19" s="253" t="s">
        <v>307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595"/>
    </row>
    <row r="20" spans="1:12" ht="16.5" customHeight="1">
      <c r="A20" s="245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</row>
    <row r="22" spans="1:13" s="30" customFormat="1" ht="27" customHeight="1">
      <c r="A22" s="811"/>
      <c r="B22" s="811"/>
      <c r="C22" s="811"/>
      <c r="D22" s="811"/>
      <c r="E22" s="811"/>
      <c r="F22" s="811"/>
      <c r="G22" s="811"/>
      <c r="H22" s="811"/>
      <c r="I22" s="811"/>
      <c r="J22" s="811"/>
      <c r="K22" s="811"/>
      <c r="L22" s="811"/>
      <c r="M22" s="811"/>
    </row>
    <row r="23" spans="1:13" s="81" customFormat="1" ht="15" customHeight="1" thickBot="1">
      <c r="A23" s="28"/>
      <c r="B23" s="28"/>
      <c r="C23" s="28"/>
      <c r="D23" s="28"/>
      <c r="E23" s="28"/>
      <c r="F23" s="29"/>
      <c r="G23" s="29"/>
      <c r="H23" s="29"/>
      <c r="I23" s="1075"/>
      <c r="J23" s="1075"/>
      <c r="K23" s="1075"/>
      <c r="L23" s="1075"/>
      <c r="M23" s="1075"/>
    </row>
    <row r="24" spans="1:13" s="81" customFormat="1" ht="20.25" customHeight="1">
      <c r="A24" s="717" t="s">
        <v>308</v>
      </c>
      <c r="B24" s="841"/>
      <c r="C24" s="724" t="s">
        <v>309</v>
      </c>
      <c r="D24" s="729"/>
      <c r="E24" s="724" t="s">
        <v>310</v>
      </c>
      <c r="F24" s="729"/>
      <c r="G24" s="724" t="s">
        <v>311</v>
      </c>
      <c r="H24" s="725"/>
      <c r="I24" s="729"/>
      <c r="J24" s="724" t="s">
        <v>312</v>
      </c>
      <c r="K24" s="725"/>
      <c r="L24" s="725"/>
      <c r="M24" s="725"/>
    </row>
    <row r="25" spans="1:13" s="81" customFormat="1" ht="20.25" customHeight="1">
      <c r="A25" s="1063" t="s">
        <v>313</v>
      </c>
      <c r="B25" s="1064"/>
      <c r="C25" s="102" t="s">
        <v>314</v>
      </c>
      <c r="D25" s="102" t="s">
        <v>315</v>
      </c>
      <c r="E25" s="102" t="s">
        <v>316</v>
      </c>
      <c r="F25" s="102" t="s">
        <v>317</v>
      </c>
      <c r="G25" s="726" t="s">
        <v>316</v>
      </c>
      <c r="H25" s="728"/>
      <c r="I25" s="102" t="s">
        <v>317</v>
      </c>
      <c r="J25" s="726" t="s">
        <v>316</v>
      </c>
      <c r="K25" s="728"/>
      <c r="L25" s="726" t="s">
        <v>317</v>
      </c>
      <c r="M25" s="727"/>
    </row>
    <row r="26" spans="1:13" s="81" customFormat="1" ht="20.25" customHeight="1">
      <c r="A26" s="696" t="s">
        <v>318</v>
      </c>
      <c r="B26" s="697"/>
      <c r="C26" s="363">
        <v>307</v>
      </c>
      <c r="D26" s="364">
        <v>183677</v>
      </c>
      <c r="E26" s="364">
        <v>55</v>
      </c>
      <c r="F26" s="364">
        <v>22692</v>
      </c>
      <c r="G26" s="1033">
        <v>242</v>
      </c>
      <c r="H26" s="1033"/>
      <c r="I26" s="364">
        <v>18259</v>
      </c>
      <c r="J26" s="1033">
        <f>SUM(C26,E26,G26)</f>
        <v>604</v>
      </c>
      <c r="K26" s="1033"/>
      <c r="L26" s="1033">
        <f>SUM(D26,F26,I26)</f>
        <v>224628</v>
      </c>
      <c r="M26" s="1033"/>
    </row>
    <row r="27" spans="1:13" s="116" customFormat="1" ht="20.25" customHeight="1">
      <c r="A27" s="704" t="s">
        <v>211</v>
      </c>
      <c r="B27" s="941"/>
      <c r="C27" s="365">
        <v>308</v>
      </c>
      <c r="D27" s="359">
        <v>203135</v>
      </c>
      <c r="E27" s="359">
        <v>42</v>
      </c>
      <c r="F27" s="359">
        <v>18462</v>
      </c>
      <c r="G27" s="999">
        <v>215</v>
      </c>
      <c r="H27" s="999"/>
      <c r="I27" s="359">
        <v>16423</v>
      </c>
      <c r="J27" s="999">
        <f>SUM(C27,E27,G27)</f>
        <v>565</v>
      </c>
      <c r="K27" s="999"/>
      <c r="L27" s="999">
        <f>SUM(D27,F27,I27)</f>
        <v>238020</v>
      </c>
      <c r="M27" s="999"/>
    </row>
    <row r="28" spans="1:13" s="530" customFormat="1" ht="20.25" customHeight="1" thickBot="1">
      <c r="A28" s="1067" t="s">
        <v>358</v>
      </c>
      <c r="B28" s="1068"/>
      <c r="C28" s="524">
        <v>306</v>
      </c>
      <c r="D28" s="525">
        <v>189956</v>
      </c>
      <c r="E28" s="525">
        <v>48</v>
      </c>
      <c r="F28" s="525">
        <v>14784</v>
      </c>
      <c r="G28" s="1002">
        <v>226</v>
      </c>
      <c r="H28" s="1002"/>
      <c r="I28" s="525">
        <v>13647</v>
      </c>
      <c r="J28" s="1002">
        <f>SUM(C28,E28,G28)</f>
        <v>580</v>
      </c>
      <c r="K28" s="1002"/>
      <c r="L28" s="1002">
        <f>SUM(D28,F28,I28)</f>
        <v>218387</v>
      </c>
      <c r="M28" s="1002"/>
    </row>
    <row r="29" spans="1:10" s="81" customFormat="1" ht="16.5" customHeight="1">
      <c r="A29" s="47" t="s">
        <v>319</v>
      </c>
      <c r="B29" s="254"/>
      <c r="C29" s="254"/>
      <c r="D29" s="254"/>
      <c r="E29" s="254"/>
      <c r="F29" s="254"/>
      <c r="G29" s="254"/>
      <c r="H29" s="254"/>
      <c r="I29" s="254"/>
      <c r="J29" s="89"/>
    </row>
    <row r="45" spans="1:9" ht="13.5">
      <c r="A45" s="912">
        <v>46</v>
      </c>
      <c r="B45" s="912"/>
      <c r="C45" s="912"/>
      <c r="D45" s="912"/>
      <c r="E45" s="912"/>
      <c r="F45" s="912"/>
      <c r="G45" s="912"/>
      <c r="H45" s="912"/>
      <c r="I45" s="912"/>
    </row>
  </sheetData>
  <mergeCells count="49">
    <mergeCell ref="I23:M23"/>
    <mergeCell ref="G26:H26"/>
    <mergeCell ref="G24:I24"/>
    <mergeCell ref="J25:K25"/>
    <mergeCell ref="J26:K26"/>
    <mergeCell ref="J24:M24"/>
    <mergeCell ref="L25:M25"/>
    <mergeCell ref="L26:M26"/>
    <mergeCell ref="G25:H25"/>
    <mergeCell ref="A5:A6"/>
    <mergeCell ref="B3:G4"/>
    <mergeCell ref="A10:A13"/>
    <mergeCell ref="A14:A18"/>
    <mergeCell ref="A8:A9"/>
    <mergeCell ref="C11:F11"/>
    <mergeCell ref="C9:F9"/>
    <mergeCell ref="C10:F10"/>
    <mergeCell ref="C12:F12"/>
    <mergeCell ref="C13:F13"/>
    <mergeCell ref="K4:M4"/>
    <mergeCell ref="C2:M2"/>
    <mergeCell ref="A1:E1"/>
    <mergeCell ref="A3:A4"/>
    <mergeCell ref="H4:J4"/>
    <mergeCell ref="H3:M3"/>
    <mergeCell ref="A45:I45"/>
    <mergeCell ref="A24:B24"/>
    <mergeCell ref="C16:F16"/>
    <mergeCell ref="C17:F17"/>
    <mergeCell ref="C18:F18"/>
    <mergeCell ref="A22:M22"/>
    <mergeCell ref="A28:B28"/>
    <mergeCell ref="G28:H28"/>
    <mergeCell ref="J28:K28"/>
    <mergeCell ref="L28:M28"/>
    <mergeCell ref="C14:F14"/>
    <mergeCell ref="C15:F15"/>
    <mergeCell ref="C5:F5"/>
    <mergeCell ref="C6:F6"/>
    <mergeCell ref="C7:F7"/>
    <mergeCell ref="C8:F8"/>
    <mergeCell ref="A25:B25"/>
    <mergeCell ref="C24:D24"/>
    <mergeCell ref="A26:B26"/>
    <mergeCell ref="E24:F24"/>
    <mergeCell ref="A27:B27"/>
    <mergeCell ref="G27:H27"/>
    <mergeCell ref="J27:K27"/>
    <mergeCell ref="L27:M27"/>
  </mergeCells>
  <printOptions/>
  <pageMargins left="0.3937007874015748" right="0.9055118110236221" top="0.7874015748031497" bottom="0.7874015748031497" header="0.3937007874015748" footer="0.5905511811023623"/>
  <pageSetup horizontalDpi="300" verticalDpi="300" orientation="portrait" paperSize="9" r:id="rId2"/>
  <headerFooter alignWithMargins="0">
    <oddHeader>&amp;L&amp;"ＭＳ Ｐゴシック,太字"&amp;10教育・文化</oddHeader>
    <oddFooter>&amp;C&amp;"ＭＳ 明朝,標準"&amp;10 58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6">
    <tabColor indexed="10"/>
  </sheetPr>
  <dimension ref="A1:AW35"/>
  <sheetViews>
    <sheetView showGridLines="0" view="pageBreakPreview" zoomScaleSheetLayoutView="100" workbookViewId="0" topLeftCell="A16">
      <selection activeCell="U14" sqref="U14"/>
    </sheetView>
  </sheetViews>
  <sheetFormatPr defaultColWidth="9.00390625" defaultRowHeight="13.5"/>
  <cols>
    <col min="1" max="1" width="9.00390625" style="36" customWidth="1"/>
    <col min="2" max="2" width="1.625" style="36" customWidth="1"/>
    <col min="3" max="3" width="2.75390625" style="36" customWidth="1"/>
    <col min="4" max="4" width="1.625" style="36" customWidth="1"/>
    <col min="5" max="5" width="0.875" style="36" customWidth="1"/>
    <col min="6" max="6" width="3.125" style="36" customWidth="1"/>
    <col min="7" max="7" width="2.50390625" style="36" customWidth="1"/>
    <col min="8" max="8" width="0.5" style="36" customWidth="1"/>
    <col min="9" max="9" width="1.4921875" style="36" customWidth="1"/>
    <col min="10" max="10" width="3.00390625" style="36" customWidth="1"/>
    <col min="11" max="11" width="2.50390625" style="36" customWidth="1"/>
    <col min="12" max="12" width="3.875" style="36" customWidth="1"/>
    <col min="13" max="13" width="0.74609375" style="36" customWidth="1"/>
    <col min="14" max="14" width="2.875" style="36" customWidth="1"/>
    <col min="15" max="16" width="1.37890625" style="36" customWidth="1"/>
    <col min="17" max="17" width="2.875" style="36" customWidth="1"/>
    <col min="18" max="18" width="1.4921875" style="36" customWidth="1"/>
    <col min="19" max="19" width="0.6171875" style="36" customWidth="1"/>
    <col min="20" max="20" width="0.5" style="36" customWidth="1"/>
    <col min="21" max="21" width="4.625" style="36" customWidth="1"/>
    <col min="22" max="22" width="4.375" style="36" customWidth="1"/>
    <col min="23" max="23" width="1.37890625" style="36" customWidth="1"/>
    <col min="24" max="24" width="0.5" style="36" customWidth="1"/>
    <col min="25" max="25" width="0.37109375" style="36" customWidth="1"/>
    <col min="26" max="26" width="2.125" style="36" customWidth="1"/>
    <col min="27" max="27" width="1.37890625" style="36" customWidth="1"/>
    <col min="28" max="28" width="1.12109375" style="36" customWidth="1"/>
    <col min="29" max="29" width="2.00390625" style="36" customWidth="1"/>
    <col min="30" max="30" width="1.25" style="36" customWidth="1"/>
    <col min="31" max="31" width="3.125" style="36" customWidth="1"/>
    <col min="32" max="32" width="0.37109375" style="36" customWidth="1"/>
    <col min="33" max="33" width="0.875" style="36" customWidth="1"/>
    <col min="34" max="34" width="1.25" style="36" customWidth="1"/>
    <col min="35" max="35" width="2.50390625" style="36" customWidth="1"/>
    <col min="36" max="36" width="2.00390625" style="36" customWidth="1"/>
    <col min="37" max="37" width="1.75390625" style="36" customWidth="1"/>
    <col min="38" max="38" width="2.625" style="36" customWidth="1"/>
    <col min="39" max="39" width="0.37109375" style="36" customWidth="1"/>
    <col min="40" max="40" width="0.875" style="36" customWidth="1"/>
    <col min="41" max="41" width="1.75390625" style="36" customWidth="1"/>
    <col min="42" max="42" width="2.00390625" style="36" customWidth="1"/>
    <col min="43" max="43" width="0.74609375" style="36" customWidth="1"/>
    <col min="44" max="44" width="5.875" style="36" customWidth="1"/>
    <col min="45" max="16384" width="9.00390625" style="36" customWidth="1"/>
  </cols>
  <sheetData>
    <row r="1" spans="1:44" s="81" customFormat="1" ht="27" customHeight="1">
      <c r="A1" s="1115"/>
      <c r="B1" s="1115"/>
      <c r="C1" s="1115"/>
      <c r="D1" s="1115"/>
      <c r="E1" s="1115"/>
      <c r="F1" s="1115"/>
      <c r="G1" s="1115"/>
      <c r="H1" s="1115"/>
      <c r="I1" s="1115"/>
      <c r="J1" s="1115"/>
      <c r="K1" s="1115"/>
      <c r="L1" s="1115"/>
      <c r="M1" s="1115"/>
      <c r="N1" s="1115"/>
      <c r="O1" s="1115"/>
      <c r="P1" s="1115"/>
      <c r="Q1" s="1115"/>
      <c r="R1" s="1115"/>
      <c r="S1" s="1115"/>
      <c r="T1" s="1115"/>
      <c r="U1" s="1115"/>
      <c r="V1" s="1115"/>
      <c r="W1" s="1115"/>
      <c r="X1" s="1115"/>
      <c r="Y1" s="1115"/>
      <c r="Z1" s="1115"/>
      <c r="AA1" s="1115"/>
      <c r="AB1" s="1115"/>
      <c r="AC1" s="1115"/>
      <c r="AD1" s="1115"/>
      <c r="AE1" s="1115"/>
      <c r="AF1" s="1115"/>
      <c r="AG1" s="1115"/>
      <c r="AH1" s="1115"/>
      <c r="AI1" s="1115"/>
      <c r="AJ1" s="1115"/>
      <c r="AK1" s="1115"/>
      <c r="AL1" s="1115"/>
      <c r="AM1" s="1115"/>
      <c r="AN1" s="1115"/>
      <c r="AO1" s="1115"/>
      <c r="AP1" s="1115"/>
      <c r="AQ1" s="1115"/>
      <c r="AR1" s="1115"/>
    </row>
    <row r="2" spans="1:46" s="81" customFormat="1" ht="9.75" customHeight="1" thickBot="1">
      <c r="A2" s="1116"/>
      <c r="B2" s="1116"/>
      <c r="C2" s="1116"/>
      <c r="D2" s="1116"/>
      <c r="E2" s="1116"/>
      <c r="F2" s="1116"/>
      <c r="G2" s="1116"/>
      <c r="H2" s="1116"/>
      <c r="I2" s="1116"/>
      <c r="J2" s="1116"/>
      <c r="K2" s="1116"/>
      <c r="L2" s="1116"/>
      <c r="M2" s="1116"/>
      <c r="N2" s="1116"/>
      <c r="O2" s="1116"/>
      <c r="P2" s="1116"/>
      <c r="Q2" s="1116"/>
      <c r="R2" s="1116"/>
      <c r="S2" s="1116"/>
      <c r="T2" s="1116"/>
      <c r="U2" s="1116"/>
      <c r="V2" s="1116"/>
      <c r="W2" s="1116"/>
      <c r="X2" s="1116"/>
      <c r="Y2" s="1116"/>
      <c r="Z2" s="1116"/>
      <c r="AA2" s="1116"/>
      <c r="AB2" s="1116"/>
      <c r="AC2" s="1116"/>
      <c r="AD2" s="1116"/>
      <c r="AE2" s="1116"/>
      <c r="AF2" s="1116"/>
      <c r="AG2" s="1116"/>
      <c r="AH2" s="1116"/>
      <c r="AI2" s="1116"/>
      <c r="AJ2" s="1116"/>
      <c r="AK2" s="1116"/>
      <c r="AL2" s="1116"/>
      <c r="AM2" s="1116"/>
      <c r="AN2" s="1116"/>
      <c r="AO2" s="1116"/>
      <c r="AP2" s="1116"/>
      <c r="AQ2" s="1116"/>
      <c r="AR2" s="1116"/>
      <c r="AS2" s="89"/>
      <c r="AT2" s="89"/>
    </row>
    <row r="3" spans="1:47" s="81" customFormat="1" ht="30" customHeight="1">
      <c r="A3" s="783" t="s">
        <v>320</v>
      </c>
      <c r="B3" s="769"/>
      <c r="C3" s="812" t="s">
        <v>321</v>
      </c>
      <c r="D3" s="818"/>
      <c r="E3" s="818"/>
      <c r="F3" s="818"/>
      <c r="G3" s="818"/>
      <c r="H3" s="818"/>
      <c r="I3" s="814"/>
      <c r="J3" s="812" t="s">
        <v>322</v>
      </c>
      <c r="K3" s="818"/>
      <c r="L3" s="818"/>
      <c r="M3" s="818"/>
      <c r="N3" s="814"/>
      <c r="O3" s="812" t="s">
        <v>323</v>
      </c>
      <c r="P3" s="818"/>
      <c r="Q3" s="818"/>
      <c r="R3" s="818"/>
      <c r="S3" s="818"/>
      <c r="T3" s="818"/>
      <c r="U3" s="814"/>
      <c r="V3" s="812" t="s">
        <v>324</v>
      </c>
      <c r="W3" s="818"/>
      <c r="X3" s="818"/>
      <c r="Y3" s="818"/>
      <c r="Z3" s="818"/>
      <c r="AA3" s="818"/>
      <c r="AB3" s="818"/>
      <c r="AC3" s="814"/>
      <c r="AD3" s="812" t="s">
        <v>325</v>
      </c>
      <c r="AE3" s="818"/>
      <c r="AF3" s="818"/>
      <c r="AG3" s="818"/>
      <c r="AH3" s="818"/>
      <c r="AI3" s="818"/>
      <c r="AJ3" s="818"/>
      <c r="AK3" s="814"/>
      <c r="AL3" s="812" t="s">
        <v>326</v>
      </c>
      <c r="AM3" s="818"/>
      <c r="AN3" s="818"/>
      <c r="AO3" s="818"/>
      <c r="AP3" s="818"/>
      <c r="AQ3" s="818"/>
      <c r="AR3" s="818"/>
      <c r="AS3" s="89"/>
      <c r="AT3" s="89"/>
      <c r="AU3" s="89"/>
    </row>
    <row r="4" spans="1:47" s="81" customFormat="1" ht="30" customHeight="1">
      <c r="A4" s="1089" t="s">
        <v>327</v>
      </c>
      <c r="B4" s="1090"/>
      <c r="C4" s="1084" t="s">
        <v>328</v>
      </c>
      <c r="D4" s="1088"/>
      <c r="E4" s="1085"/>
      <c r="F4" s="1084" t="s">
        <v>315</v>
      </c>
      <c r="G4" s="1088"/>
      <c r="H4" s="1088"/>
      <c r="I4" s="1085"/>
      <c r="J4" s="1084" t="s">
        <v>329</v>
      </c>
      <c r="K4" s="1085"/>
      <c r="L4" s="1084" t="s">
        <v>315</v>
      </c>
      <c r="M4" s="1088"/>
      <c r="N4" s="1085"/>
      <c r="O4" s="1084" t="s">
        <v>329</v>
      </c>
      <c r="P4" s="1088"/>
      <c r="Q4" s="1085"/>
      <c r="R4" s="1084" t="s">
        <v>315</v>
      </c>
      <c r="S4" s="1088"/>
      <c r="T4" s="1088"/>
      <c r="U4" s="1085"/>
      <c r="V4" s="1084" t="s">
        <v>329</v>
      </c>
      <c r="W4" s="1085"/>
      <c r="X4" s="1084" t="s">
        <v>315</v>
      </c>
      <c r="Y4" s="1088"/>
      <c r="Z4" s="1088"/>
      <c r="AA4" s="1088"/>
      <c r="AB4" s="1088"/>
      <c r="AC4" s="1085"/>
      <c r="AD4" s="1084" t="s">
        <v>329</v>
      </c>
      <c r="AE4" s="1088"/>
      <c r="AF4" s="1088"/>
      <c r="AG4" s="1085"/>
      <c r="AH4" s="1084" t="s">
        <v>315</v>
      </c>
      <c r="AI4" s="1088"/>
      <c r="AJ4" s="1088"/>
      <c r="AK4" s="1085"/>
      <c r="AL4" s="1084" t="s">
        <v>329</v>
      </c>
      <c r="AM4" s="1088"/>
      <c r="AN4" s="1088"/>
      <c r="AO4" s="1085"/>
      <c r="AP4" s="1084" t="s">
        <v>315</v>
      </c>
      <c r="AQ4" s="1088"/>
      <c r="AR4" s="1088"/>
      <c r="AS4" s="89"/>
      <c r="AT4" s="89"/>
      <c r="AU4" s="89"/>
    </row>
    <row r="5" spans="1:47" s="81" customFormat="1" ht="19.5" customHeight="1">
      <c r="A5" s="815" t="s">
        <v>318</v>
      </c>
      <c r="B5" s="823"/>
      <c r="C5" s="1086">
        <v>184</v>
      </c>
      <c r="D5" s="1087"/>
      <c r="E5" s="1087"/>
      <c r="F5" s="1087">
        <v>72425</v>
      </c>
      <c r="G5" s="1087"/>
      <c r="H5" s="1087"/>
      <c r="I5" s="1087"/>
      <c r="J5" s="1087">
        <v>208</v>
      </c>
      <c r="K5" s="1087"/>
      <c r="L5" s="1087">
        <v>2931</v>
      </c>
      <c r="M5" s="1087"/>
      <c r="N5" s="1087"/>
      <c r="O5" s="1087">
        <v>215</v>
      </c>
      <c r="P5" s="1087"/>
      <c r="Q5" s="1087"/>
      <c r="R5" s="1087">
        <v>5253</v>
      </c>
      <c r="S5" s="1087"/>
      <c r="T5" s="1087"/>
      <c r="U5" s="1087"/>
      <c r="V5" s="1087">
        <v>174</v>
      </c>
      <c r="W5" s="1087"/>
      <c r="X5" s="1087">
        <v>1733</v>
      </c>
      <c r="Y5" s="1087"/>
      <c r="Z5" s="1087"/>
      <c r="AA5" s="1087"/>
      <c r="AB5" s="1087"/>
      <c r="AC5" s="1087"/>
      <c r="AD5" s="1087">
        <v>135</v>
      </c>
      <c r="AE5" s="1087"/>
      <c r="AF5" s="1087"/>
      <c r="AG5" s="1087"/>
      <c r="AH5" s="1087">
        <v>1143</v>
      </c>
      <c r="AI5" s="1087"/>
      <c r="AJ5" s="1087"/>
      <c r="AK5" s="1087"/>
      <c r="AL5" s="1087">
        <f>C5+J5+O5+V5+AD5</f>
        <v>916</v>
      </c>
      <c r="AM5" s="1087"/>
      <c r="AN5" s="1087"/>
      <c r="AO5" s="1087"/>
      <c r="AP5" s="1087">
        <f>SUM(F5,L5,R5,X5,AH5)</f>
        <v>83485</v>
      </c>
      <c r="AQ5" s="1087"/>
      <c r="AR5" s="1087"/>
      <c r="AS5" s="89"/>
      <c r="AT5" s="89"/>
      <c r="AU5" s="89"/>
    </row>
    <row r="6" spans="1:47" s="116" customFormat="1" ht="19.5" customHeight="1">
      <c r="A6" s="802" t="s">
        <v>211</v>
      </c>
      <c r="B6" s="803"/>
      <c r="C6" s="1119">
        <v>159</v>
      </c>
      <c r="D6" s="979"/>
      <c r="E6" s="979"/>
      <c r="F6" s="979">
        <v>67319</v>
      </c>
      <c r="G6" s="979"/>
      <c r="H6" s="979"/>
      <c r="I6" s="979"/>
      <c r="J6" s="979">
        <v>221</v>
      </c>
      <c r="K6" s="979"/>
      <c r="L6" s="979">
        <v>3550</v>
      </c>
      <c r="M6" s="979"/>
      <c r="N6" s="979"/>
      <c r="O6" s="979">
        <v>237</v>
      </c>
      <c r="P6" s="979"/>
      <c r="Q6" s="979"/>
      <c r="R6" s="979">
        <v>5921</v>
      </c>
      <c r="S6" s="979"/>
      <c r="T6" s="979"/>
      <c r="U6" s="979"/>
      <c r="V6" s="979">
        <v>213</v>
      </c>
      <c r="W6" s="979"/>
      <c r="X6" s="979">
        <v>2598</v>
      </c>
      <c r="Y6" s="979"/>
      <c r="Z6" s="979"/>
      <c r="AA6" s="979"/>
      <c r="AB6" s="979"/>
      <c r="AC6" s="979"/>
      <c r="AD6" s="979">
        <v>150</v>
      </c>
      <c r="AE6" s="979"/>
      <c r="AF6" s="979"/>
      <c r="AG6" s="979"/>
      <c r="AH6" s="979">
        <v>1343</v>
      </c>
      <c r="AI6" s="979"/>
      <c r="AJ6" s="979"/>
      <c r="AK6" s="979"/>
      <c r="AL6" s="979">
        <f>C6+J6+O6+V6+AD6</f>
        <v>980</v>
      </c>
      <c r="AM6" s="979"/>
      <c r="AN6" s="979"/>
      <c r="AO6" s="979"/>
      <c r="AP6" s="979">
        <f>SUM(F6,L6,R6,X6,AH6)</f>
        <v>80731</v>
      </c>
      <c r="AQ6" s="979"/>
      <c r="AR6" s="979"/>
      <c r="AS6" s="381"/>
      <c r="AT6" s="381"/>
      <c r="AU6" s="381"/>
    </row>
    <row r="7" spans="1:44" s="530" customFormat="1" ht="19.5" customHeight="1" thickBot="1">
      <c r="A7" s="1082" t="s">
        <v>358</v>
      </c>
      <c r="B7" s="1083"/>
      <c r="C7" s="1093">
        <v>154</v>
      </c>
      <c r="D7" s="1076"/>
      <c r="E7" s="1076"/>
      <c r="F7" s="1076">
        <v>69425</v>
      </c>
      <c r="G7" s="1076"/>
      <c r="H7" s="1076"/>
      <c r="I7" s="1076"/>
      <c r="J7" s="1076">
        <v>241</v>
      </c>
      <c r="K7" s="1076"/>
      <c r="L7" s="1076">
        <v>3807</v>
      </c>
      <c r="M7" s="1076"/>
      <c r="N7" s="1076"/>
      <c r="O7" s="1076">
        <v>234</v>
      </c>
      <c r="P7" s="1076"/>
      <c r="Q7" s="1076"/>
      <c r="R7" s="1076">
        <v>4088</v>
      </c>
      <c r="S7" s="1076"/>
      <c r="T7" s="1076"/>
      <c r="U7" s="1076"/>
      <c r="V7" s="1076">
        <v>209</v>
      </c>
      <c r="W7" s="1076"/>
      <c r="X7" s="1076">
        <v>2475</v>
      </c>
      <c r="Y7" s="1076"/>
      <c r="Z7" s="1076"/>
      <c r="AA7" s="1076"/>
      <c r="AB7" s="1076"/>
      <c r="AC7" s="1076"/>
      <c r="AD7" s="1076">
        <v>193</v>
      </c>
      <c r="AE7" s="1076"/>
      <c r="AF7" s="1076"/>
      <c r="AG7" s="1076"/>
      <c r="AH7" s="1076">
        <v>1958</v>
      </c>
      <c r="AI7" s="1076"/>
      <c r="AJ7" s="1076"/>
      <c r="AK7" s="1076"/>
      <c r="AL7" s="1076">
        <f>C7+J7+O7+V7+AD7</f>
        <v>1031</v>
      </c>
      <c r="AM7" s="1076"/>
      <c r="AN7" s="1076"/>
      <c r="AO7" s="1076"/>
      <c r="AP7" s="1076">
        <f>SUM(F7,L7,R7,X7,AH7)</f>
        <v>81753</v>
      </c>
      <c r="AQ7" s="1076"/>
      <c r="AR7" s="1076"/>
    </row>
    <row r="8" spans="1:14" s="81" customFormat="1" ht="18" customHeight="1">
      <c r="A8" s="47" t="s">
        <v>330</v>
      </c>
      <c r="B8" s="47"/>
      <c r="C8" s="254"/>
      <c r="D8" s="807"/>
      <c r="E8" s="807"/>
      <c r="F8" s="807"/>
      <c r="G8" s="807"/>
      <c r="H8" s="807"/>
      <c r="I8" s="807"/>
      <c r="J8" s="807"/>
      <c r="K8" s="807"/>
      <c r="L8" s="254"/>
      <c r="M8" s="254"/>
      <c r="N8" s="254"/>
    </row>
    <row r="9" spans="1:17" s="24" customFormat="1" ht="19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50"/>
      <c r="N9" s="150"/>
      <c r="O9" s="150"/>
      <c r="P9" s="150"/>
      <c r="Q9" s="150"/>
    </row>
    <row r="10" spans="1:44" s="90" customFormat="1" ht="27" customHeight="1">
      <c r="A10" s="1117"/>
      <c r="B10" s="1117"/>
      <c r="C10" s="1117"/>
      <c r="D10" s="1117"/>
      <c r="E10" s="1117"/>
      <c r="F10" s="1117"/>
      <c r="G10" s="1117"/>
      <c r="H10" s="1117"/>
      <c r="I10" s="1117"/>
      <c r="J10" s="1117"/>
      <c r="K10" s="1117"/>
      <c r="L10" s="1117"/>
      <c r="M10" s="1117"/>
      <c r="N10" s="1117"/>
      <c r="O10" s="1117"/>
      <c r="P10" s="1117"/>
      <c r="Q10" s="1117"/>
      <c r="R10" s="1117"/>
      <c r="S10" s="1117"/>
      <c r="T10" s="1117"/>
      <c r="U10" s="1117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</row>
    <row r="11" spans="1:24" s="81" customFormat="1" ht="9.75" customHeight="1" thickBot="1">
      <c r="A11" s="1118"/>
      <c r="B11" s="1118"/>
      <c r="C11" s="1118"/>
      <c r="D11" s="1118"/>
      <c r="E11" s="1118"/>
      <c r="F11" s="1118"/>
      <c r="G11" s="1118"/>
      <c r="H11" s="1118"/>
      <c r="I11" s="1118"/>
      <c r="J11" s="1118"/>
      <c r="K11" s="1118"/>
      <c r="L11" s="1118"/>
      <c r="M11" s="1118"/>
      <c r="N11" s="1118"/>
      <c r="O11" s="1118"/>
      <c r="P11" s="1118"/>
      <c r="Q11" s="1118"/>
      <c r="R11" s="1118"/>
      <c r="S11" s="1118"/>
      <c r="T11" s="1118"/>
      <c r="U11" s="1118"/>
      <c r="V11" s="62"/>
      <c r="W11" s="29"/>
      <c r="X11" s="62"/>
    </row>
    <row r="12" spans="1:21" s="81" customFormat="1" ht="30" customHeight="1">
      <c r="A12" s="1094" t="s">
        <v>331</v>
      </c>
      <c r="B12" s="1095"/>
      <c r="C12" s="812" t="s">
        <v>332</v>
      </c>
      <c r="D12" s="818"/>
      <c r="E12" s="818"/>
      <c r="F12" s="818"/>
      <c r="G12" s="818"/>
      <c r="H12" s="818"/>
      <c r="I12" s="814"/>
      <c r="J12" s="812" t="s">
        <v>333</v>
      </c>
      <c r="K12" s="818"/>
      <c r="L12" s="818"/>
      <c r="M12" s="818"/>
      <c r="N12" s="818"/>
      <c r="O12" s="812" t="s">
        <v>326</v>
      </c>
      <c r="P12" s="818"/>
      <c r="Q12" s="818"/>
      <c r="R12" s="818"/>
      <c r="S12" s="818"/>
      <c r="T12" s="818"/>
      <c r="U12" s="818"/>
    </row>
    <row r="13" spans="1:21" s="81" customFormat="1" ht="30" customHeight="1">
      <c r="A13" s="1089" t="s">
        <v>327</v>
      </c>
      <c r="B13" s="1090"/>
      <c r="C13" s="1084" t="s">
        <v>315</v>
      </c>
      <c r="D13" s="1088"/>
      <c r="E13" s="1088"/>
      <c r="F13" s="1088"/>
      <c r="G13" s="1088"/>
      <c r="H13" s="1088"/>
      <c r="I13" s="1085"/>
      <c r="J13" s="1084" t="s">
        <v>315</v>
      </c>
      <c r="K13" s="1088"/>
      <c r="L13" s="1088"/>
      <c r="M13" s="1088"/>
      <c r="N13" s="1088"/>
      <c r="O13" s="1084" t="s">
        <v>315</v>
      </c>
      <c r="P13" s="1088"/>
      <c r="Q13" s="1088"/>
      <c r="R13" s="1088"/>
      <c r="S13" s="1088"/>
      <c r="T13" s="1088"/>
      <c r="U13" s="1088"/>
    </row>
    <row r="14" spans="1:21" s="81" customFormat="1" ht="19.5" customHeight="1">
      <c r="A14" s="815" t="s">
        <v>318</v>
      </c>
      <c r="B14" s="823"/>
      <c r="C14" s="1091">
        <v>15819</v>
      </c>
      <c r="D14" s="1092"/>
      <c r="E14" s="1092"/>
      <c r="F14" s="1092"/>
      <c r="G14" s="1092"/>
      <c r="H14" s="1092"/>
      <c r="I14" s="1092"/>
      <c r="J14" s="1087">
        <v>13875</v>
      </c>
      <c r="K14" s="1087"/>
      <c r="L14" s="1087"/>
      <c r="M14" s="1087"/>
      <c r="N14" s="1087"/>
      <c r="O14" s="1087">
        <f>SUM(C14,J14)</f>
        <v>29694</v>
      </c>
      <c r="P14" s="1087"/>
      <c r="Q14" s="1087"/>
      <c r="R14" s="1087"/>
      <c r="S14" s="1087"/>
      <c r="T14" s="1087"/>
      <c r="U14" s="1087"/>
    </row>
    <row r="15" spans="1:21" s="116" customFormat="1" ht="19.5" customHeight="1">
      <c r="A15" s="802" t="s">
        <v>211</v>
      </c>
      <c r="B15" s="803"/>
      <c r="C15" s="1120">
        <v>14704</v>
      </c>
      <c r="D15" s="1121"/>
      <c r="E15" s="1121"/>
      <c r="F15" s="1121"/>
      <c r="G15" s="1121"/>
      <c r="H15" s="1121"/>
      <c r="I15" s="1121"/>
      <c r="J15" s="979">
        <v>14391</v>
      </c>
      <c r="K15" s="979"/>
      <c r="L15" s="979"/>
      <c r="M15" s="979"/>
      <c r="N15" s="979"/>
      <c r="O15" s="979">
        <f>SUM(C15,J15)</f>
        <v>29095</v>
      </c>
      <c r="P15" s="979"/>
      <c r="Q15" s="979"/>
      <c r="R15" s="979"/>
      <c r="S15" s="979"/>
      <c r="T15" s="979"/>
      <c r="U15" s="979"/>
    </row>
    <row r="16" spans="1:21" s="517" customFormat="1" ht="19.5" customHeight="1" thickBot="1">
      <c r="A16" s="1077" t="s">
        <v>358</v>
      </c>
      <c r="B16" s="1078"/>
      <c r="C16" s="1079">
        <v>13332</v>
      </c>
      <c r="D16" s="1080"/>
      <c r="E16" s="1080"/>
      <c r="F16" s="1080"/>
      <c r="G16" s="1080"/>
      <c r="H16" s="1080"/>
      <c r="I16" s="1080"/>
      <c r="J16" s="1081">
        <v>15394</v>
      </c>
      <c r="K16" s="1081"/>
      <c r="L16" s="1081"/>
      <c r="M16" s="1081"/>
      <c r="N16" s="1081"/>
      <c r="O16" s="1081">
        <f>SUM(C16,J16)</f>
        <v>28726</v>
      </c>
      <c r="P16" s="1081"/>
      <c r="Q16" s="1081"/>
      <c r="R16" s="1081"/>
      <c r="S16" s="1081"/>
      <c r="T16" s="1081"/>
      <c r="U16" s="1081"/>
    </row>
    <row r="17" spans="1:18" s="81" customFormat="1" ht="18" customHeight="1">
      <c r="A17" s="47" t="s">
        <v>334</v>
      </c>
      <c r="B17" s="47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</row>
    <row r="18" spans="1:17" s="24" customFormat="1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50"/>
      <c r="N18" s="150"/>
      <c r="O18" s="150"/>
      <c r="P18" s="150"/>
      <c r="Q18" s="150"/>
    </row>
    <row r="19" spans="1:44" s="30" customFormat="1" ht="27" customHeight="1">
      <c r="A19" s="730"/>
      <c r="B19" s="730"/>
      <c r="C19" s="730"/>
      <c r="D19" s="730"/>
      <c r="E19" s="730"/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  <c r="S19" s="730"/>
      <c r="T19" s="730"/>
      <c r="U19" s="730"/>
      <c r="V19" s="730"/>
      <c r="W19" s="730"/>
      <c r="X19" s="730"/>
      <c r="Y19" s="730"/>
      <c r="Z19" s="730"/>
      <c r="AA19" s="730"/>
      <c r="AB19" s="730"/>
      <c r="AC19" s="730"/>
      <c r="AD19" s="730"/>
      <c r="AE19" s="730"/>
      <c r="AF19" s="730"/>
      <c r="AG19" s="730"/>
      <c r="AH19" s="730"/>
      <c r="AI19" s="730"/>
      <c r="AJ19" s="730"/>
      <c r="AK19" s="730"/>
      <c r="AL19" s="730"/>
      <c r="AM19" s="730"/>
      <c r="AN19" s="730"/>
      <c r="AO19" s="730"/>
      <c r="AP19" s="730"/>
      <c r="AQ19" s="730"/>
      <c r="AR19" s="730"/>
    </row>
    <row r="20" spans="1:49" s="81" customFormat="1" ht="19.5" customHeight="1" thickBot="1">
      <c r="A20" s="82" t="s">
        <v>359</v>
      </c>
      <c r="B20" s="82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781"/>
      <c r="AF20" s="781"/>
      <c r="AG20" s="781"/>
      <c r="AH20" s="781"/>
      <c r="AI20" s="781"/>
      <c r="AJ20" s="781"/>
      <c r="AK20" s="781"/>
      <c r="AL20" s="781"/>
      <c r="AM20" s="781"/>
      <c r="AN20" s="781"/>
      <c r="AO20" s="781"/>
      <c r="AP20" s="781"/>
      <c r="AQ20" s="781"/>
      <c r="AR20" s="781"/>
      <c r="AS20" s="89"/>
      <c r="AT20" s="89"/>
      <c r="AU20" s="89"/>
      <c r="AV20" s="89"/>
      <c r="AW20" s="89"/>
    </row>
    <row r="21" spans="1:49" s="81" customFormat="1" ht="18" customHeight="1">
      <c r="A21" s="783" t="s">
        <v>320</v>
      </c>
      <c r="B21" s="769"/>
      <c r="C21" s="1096" t="s">
        <v>335</v>
      </c>
      <c r="D21" s="1097"/>
      <c r="E21" s="1097"/>
      <c r="F21" s="1097"/>
      <c r="G21" s="1098"/>
      <c r="H21" s="812" t="s">
        <v>336</v>
      </c>
      <c r="I21" s="818"/>
      <c r="J21" s="818"/>
      <c r="K21" s="818"/>
      <c r="L21" s="814"/>
      <c r="M21" s="812" t="s">
        <v>337</v>
      </c>
      <c r="N21" s="818"/>
      <c r="O21" s="818"/>
      <c r="P21" s="818"/>
      <c r="Q21" s="818"/>
      <c r="R21" s="818"/>
      <c r="S21" s="814"/>
      <c r="T21" s="812" t="s">
        <v>339</v>
      </c>
      <c r="U21" s="818"/>
      <c r="V21" s="818"/>
      <c r="W21" s="818"/>
      <c r="X21" s="814"/>
      <c r="Y21" s="812" t="s">
        <v>338</v>
      </c>
      <c r="Z21" s="818"/>
      <c r="AA21" s="818"/>
      <c r="AB21" s="818"/>
      <c r="AC21" s="818"/>
      <c r="AD21" s="818"/>
      <c r="AE21" s="814"/>
      <c r="AF21" s="812" t="s">
        <v>674</v>
      </c>
      <c r="AG21" s="818"/>
      <c r="AH21" s="818"/>
      <c r="AI21" s="818"/>
      <c r="AJ21" s="818"/>
      <c r="AK21" s="818"/>
      <c r="AL21" s="814"/>
      <c r="AM21" s="777" t="s">
        <v>326</v>
      </c>
      <c r="AN21" s="800"/>
      <c r="AO21" s="800"/>
      <c r="AP21" s="800"/>
      <c r="AQ21" s="800"/>
      <c r="AR21" s="800"/>
      <c r="AS21" s="89"/>
      <c r="AT21" s="89"/>
      <c r="AU21" s="89"/>
      <c r="AV21" s="89"/>
      <c r="AW21" s="89"/>
    </row>
    <row r="22" spans="1:49" s="81" customFormat="1" ht="18" customHeight="1">
      <c r="A22" s="1099" t="s">
        <v>327</v>
      </c>
      <c r="B22" s="1100"/>
      <c r="C22" s="1084" t="s">
        <v>328</v>
      </c>
      <c r="D22" s="1085"/>
      <c r="E22" s="1084" t="s">
        <v>315</v>
      </c>
      <c r="F22" s="1088"/>
      <c r="G22" s="1085"/>
      <c r="H22" s="1084" t="s">
        <v>329</v>
      </c>
      <c r="I22" s="1088"/>
      <c r="J22" s="1085"/>
      <c r="K22" s="1084" t="s">
        <v>315</v>
      </c>
      <c r="L22" s="1085"/>
      <c r="M22" s="1084" t="s">
        <v>329</v>
      </c>
      <c r="N22" s="1088"/>
      <c r="O22" s="1085"/>
      <c r="P22" s="1084" t="s">
        <v>315</v>
      </c>
      <c r="Q22" s="1088"/>
      <c r="R22" s="1088"/>
      <c r="S22" s="1085"/>
      <c r="T22" s="1084" t="s">
        <v>329</v>
      </c>
      <c r="U22" s="1085"/>
      <c r="V22" s="1084" t="s">
        <v>315</v>
      </c>
      <c r="W22" s="1088"/>
      <c r="X22" s="1085"/>
      <c r="Y22" s="1084" t="s">
        <v>329</v>
      </c>
      <c r="Z22" s="1088"/>
      <c r="AA22" s="1088"/>
      <c r="AB22" s="1085"/>
      <c r="AC22" s="1084" t="s">
        <v>315</v>
      </c>
      <c r="AD22" s="1088"/>
      <c r="AE22" s="1085"/>
      <c r="AF22" s="1084" t="s">
        <v>329</v>
      </c>
      <c r="AG22" s="1088"/>
      <c r="AH22" s="1088"/>
      <c r="AI22" s="1085"/>
      <c r="AJ22" s="1084" t="s">
        <v>315</v>
      </c>
      <c r="AK22" s="1088"/>
      <c r="AL22" s="1085"/>
      <c r="AM22" s="1084" t="s">
        <v>329</v>
      </c>
      <c r="AN22" s="1088"/>
      <c r="AO22" s="1088"/>
      <c r="AP22" s="1085"/>
      <c r="AQ22" s="1084" t="s">
        <v>315</v>
      </c>
      <c r="AR22" s="1088"/>
      <c r="AS22" s="89"/>
      <c r="AT22" s="89"/>
      <c r="AU22" s="89"/>
      <c r="AV22" s="89"/>
      <c r="AW22" s="89"/>
    </row>
    <row r="23" spans="1:49" s="81" customFormat="1" ht="19.5" customHeight="1">
      <c r="A23" s="815" t="s">
        <v>318</v>
      </c>
      <c r="B23" s="815"/>
      <c r="C23" s="1086">
        <v>201</v>
      </c>
      <c r="D23" s="1087"/>
      <c r="E23" s="1087">
        <v>64584</v>
      </c>
      <c r="F23" s="1087"/>
      <c r="G23" s="1087"/>
      <c r="H23" s="1087">
        <v>176</v>
      </c>
      <c r="I23" s="1087"/>
      <c r="J23" s="1087"/>
      <c r="K23" s="1087">
        <v>1877</v>
      </c>
      <c r="L23" s="1087"/>
      <c r="M23" s="1087">
        <v>149</v>
      </c>
      <c r="N23" s="1087"/>
      <c r="O23" s="1087"/>
      <c r="P23" s="1087">
        <v>6231</v>
      </c>
      <c r="Q23" s="1087"/>
      <c r="R23" s="1087"/>
      <c r="S23" s="1087"/>
      <c r="T23" s="1087">
        <v>177</v>
      </c>
      <c r="U23" s="1087"/>
      <c r="V23" s="1087">
        <v>6554</v>
      </c>
      <c r="W23" s="1087"/>
      <c r="X23" s="1087"/>
      <c r="Y23" s="1087">
        <v>131</v>
      </c>
      <c r="Z23" s="1087"/>
      <c r="AA23" s="1087"/>
      <c r="AB23" s="1087"/>
      <c r="AC23" s="1087">
        <v>3007</v>
      </c>
      <c r="AD23" s="1087"/>
      <c r="AE23" s="1087"/>
      <c r="AF23" s="1087">
        <v>189</v>
      </c>
      <c r="AG23" s="1087"/>
      <c r="AH23" s="1087"/>
      <c r="AI23" s="1087"/>
      <c r="AJ23" s="1087">
        <v>6643</v>
      </c>
      <c r="AK23" s="1087"/>
      <c r="AL23" s="1087"/>
      <c r="AM23" s="1087">
        <f>SUM(C23,H23,M23,T23,Y23,AF23)</f>
        <v>1023</v>
      </c>
      <c r="AN23" s="1087"/>
      <c r="AO23" s="1087"/>
      <c r="AP23" s="1087"/>
      <c r="AQ23" s="979">
        <f>SUM(E23,K23,P23,V23,AC23,AJ23)</f>
        <v>88896</v>
      </c>
      <c r="AR23" s="979"/>
      <c r="AS23" s="89"/>
      <c r="AT23" s="89"/>
      <c r="AU23" s="89"/>
      <c r="AV23" s="89"/>
      <c r="AW23" s="89"/>
    </row>
    <row r="24" spans="1:49" s="116" customFormat="1" ht="19.5" customHeight="1">
      <c r="A24" s="802" t="s">
        <v>211</v>
      </c>
      <c r="B24" s="802"/>
      <c r="C24" s="1119">
        <v>218</v>
      </c>
      <c r="D24" s="979"/>
      <c r="E24" s="979">
        <v>53704</v>
      </c>
      <c r="F24" s="979"/>
      <c r="G24" s="979"/>
      <c r="H24" s="979">
        <v>237</v>
      </c>
      <c r="I24" s="979"/>
      <c r="J24" s="979"/>
      <c r="K24" s="979">
        <v>2444</v>
      </c>
      <c r="L24" s="979"/>
      <c r="M24" s="979">
        <v>146</v>
      </c>
      <c r="N24" s="979"/>
      <c r="O24" s="979"/>
      <c r="P24" s="979">
        <v>2399</v>
      </c>
      <c r="Q24" s="979"/>
      <c r="R24" s="979"/>
      <c r="S24" s="979"/>
      <c r="T24" s="979">
        <v>196</v>
      </c>
      <c r="U24" s="979"/>
      <c r="V24" s="979">
        <v>7786</v>
      </c>
      <c r="W24" s="979"/>
      <c r="X24" s="979"/>
      <c r="Y24" s="979">
        <v>164</v>
      </c>
      <c r="Z24" s="979"/>
      <c r="AA24" s="979"/>
      <c r="AB24" s="979"/>
      <c r="AC24" s="979">
        <v>4165</v>
      </c>
      <c r="AD24" s="979"/>
      <c r="AE24" s="979"/>
      <c r="AF24" s="979">
        <v>191</v>
      </c>
      <c r="AG24" s="979"/>
      <c r="AH24" s="979"/>
      <c r="AI24" s="979"/>
      <c r="AJ24" s="979">
        <v>4918</v>
      </c>
      <c r="AK24" s="979"/>
      <c r="AL24" s="979"/>
      <c r="AM24" s="979">
        <f>SUM(C24,H24,M24,T24,Y24,AF24)</f>
        <v>1152</v>
      </c>
      <c r="AN24" s="979"/>
      <c r="AO24" s="979"/>
      <c r="AP24" s="979"/>
      <c r="AQ24" s="979">
        <f>SUM(E24,K24,P24,V24,AC24,AJ24)</f>
        <v>75416</v>
      </c>
      <c r="AR24" s="979"/>
      <c r="AS24" s="381"/>
      <c r="AT24" s="381"/>
      <c r="AU24" s="381"/>
      <c r="AV24" s="381"/>
      <c r="AW24" s="381"/>
    </row>
    <row r="25" spans="1:44" s="530" customFormat="1" ht="19.5" customHeight="1" thickBot="1">
      <c r="A25" s="1082" t="s">
        <v>358</v>
      </c>
      <c r="B25" s="1082"/>
      <c r="C25" s="1093">
        <v>192</v>
      </c>
      <c r="D25" s="1076"/>
      <c r="E25" s="1076">
        <v>55217</v>
      </c>
      <c r="F25" s="1076"/>
      <c r="G25" s="1076"/>
      <c r="H25" s="1076">
        <v>207</v>
      </c>
      <c r="I25" s="1076"/>
      <c r="J25" s="1076"/>
      <c r="K25" s="1076">
        <v>1724</v>
      </c>
      <c r="L25" s="1076"/>
      <c r="M25" s="1076">
        <v>110</v>
      </c>
      <c r="N25" s="1076"/>
      <c r="O25" s="1076"/>
      <c r="P25" s="1076">
        <v>2336</v>
      </c>
      <c r="Q25" s="1076"/>
      <c r="R25" s="1076"/>
      <c r="S25" s="1076"/>
      <c r="T25" s="1076">
        <v>184</v>
      </c>
      <c r="U25" s="1076"/>
      <c r="V25" s="1076">
        <v>5099</v>
      </c>
      <c r="W25" s="1076"/>
      <c r="X25" s="1076"/>
      <c r="Y25" s="1076">
        <v>119</v>
      </c>
      <c r="Z25" s="1076"/>
      <c r="AA25" s="1076"/>
      <c r="AB25" s="1076"/>
      <c r="AC25" s="1076">
        <v>2742</v>
      </c>
      <c r="AD25" s="1076"/>
      <c r="AE25" s="1076"/>
      <c r="AF25" s="1076">
        <v>198</v>
      </c>
      <c r="AG25" s="1076"/>
      <c r="AH25" s="1076"/>
      <c r="AI25" s="1076"/>
      <c r="AJ25" s="1076">
        <v>5402</v>
      </c>
      <c r="AK25" s="1076"/>
      <c r="AL25" s="1076"/>
      <c r="AM25" s="1076">
        <f>SUM(C25,H25,M25,T25,Y25,AF25)</f>
        <v>1010</v>
      </c>
      <c r="AN25" s="1076"/>
      <c r="AO25" s="1076"/>
      <c r="AP25" s="1076"/>
      <c r="AQ25" s="1076">
        <f>SUM(E25,K25,P25,V25,AC25,AJ25)</f>
        <v>72520</v>
      </c>
      <c r="AR25" s="1076"/>
    </row>
    <row r="26" spans="1:34" s="81" customFormat="1" ht="18" customHeight="1">
      <c r="A26" s="47" t="s">
        <v>330</v>
      </c>
      <c r="B26" s="47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89"/>
      <c r="AD26" s="89"/>
      <c r="AE26" s="89"/>
      <c r="AF26" s="89"/>
      <c r="AG26" s="89"/>
      <c r="AH26" s="89"/>
    </row>
    <row r="27" spans="1:23" s="90" customFormat="1" ht="15" customHeight="1">
      <c r="A27" s="91"/>
      <c r="B27" s="91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23"/>
      <c r="S27" s="123"/>
      <c r="T27" s="123"/>
      <c r="U27" s="123"/>
      <c r="V27" s="123"/>
      <c r="W27" s="123"/>
    </row>
    <row r="28" spans="1:48" s="81" customFormat="1" ht="19.5" customHeight="1" thickBot="1">
      <c r="A28" s="82" t="s">
        <v>340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781"/>
      <c r="AF28" s="781"/>
      <c r="AG28" s="781"/>
      <c r="AH28" s="781"/>
      <c r="AI28" s="781"/>
      <c r="AJ28" s="781"/>
      <c r="AK28" s="781"/>
      <c r="AL28" s="781"/>
      <c r="AM28" s="781"/>
      <c r="AN28" s="781"/>
      <c r="AO28" s="781"/>
      <c r="AP28" s="781"/>
      <c r="AQ28" s="781"/>
      <c r="AR28" s="781"/>
      <c r="AS28" s="89"/>
      <c r="AT28" s="89"/>
      <c r="AU28" s="89"/>
      <c r="AV28" s="89"/>
    </row>
    <row r="29" spans="1:48" s="81" customFormat="1" ht="18" customHeight="1">
      <c r="A29" s="57" t="s">
        <v>320</v>
      </c>
      <c r="B29" s="1104" t="s">
        <v>341</v>
      </c>
      <c r="C29" s="1105"/>
      <c r="D29" s="1105"/>
      <c r="E29" s="1105"/>
      <c r="F29" s="1108"/>
      <c r="G29" s="1104" t="s">
        <v>336</v>
      </c>
      <c r="H29" s="1105"/>
      <c r="I29" s="1105"/>
      <c r="J29" s="1105"/>
      <c r="K29" s="1105"/>
      <c r="L29" s="1105"/>
      <c r="M29" s="1105"/>
      <c r="N29" s="1105"/>
      <c r="O29" s="1105"/>
      <c r="P29" s="1108"/>
      <c r="Q29" s="1104" t="s">
        <v>281</v>
      </c>
      <c r="R29" s="1105"/>
      <c r="S29" s="1105"/>
      <c r="T29" s="1105"/>
      <c r="U29" s="1108"/>
      <c r="V29" s="1104" t="s">
        <v>342</v>
      </c>
      <c r="W29" s="1105"/>
      <c r="X29" s="1105"/>
      <c r="Y29" s="1105"/>
      <c r="Z29" s="1105"/>
      <c r="AA29" s="1108"/>
      <c r="AB29" s="1104" t="s">
        <v>343</v>
      </c>
      <c r="AC29" s="1105"/>
      <c r="AD29" s="1105"/>
      <c r="AE29" s="1105"/>
      <c r="AF29" s="1105"/>
      <c r="AG29" s="1105"/>
      <c r="AH29" s="1108"/>
      <c r="AI29" s="1104" t="s">
        <v>335</v>
      </c>
      <c r="AJ29" s="1105"/>
      <c r="AK29" s="1105"/>
      <c r="AL29" s="1105"/>
      <c r="AM29" s="1105"/>
      <c r="AN29" s="1108"/>
      <c r="AO29" s="1104" t="s">
        <v>326</v>
      </c>
      <c r="AP29" s="1105"/>
      <c r="AQ29" s="1105"/>
      <c r="AR29" s="1105"/>
      <c r="AS29" s="89"/>
      <c r="AT29" s="89"/>
      <c r="AU29" s="89"/>
      <c r="AV29" s="89"/>
    </row>
    <row r="30" spans="1:48" s="81" customFormat="1" ht="18" customHeight="1">
      <c r="A30" s="274"/>
      <c r="B30" s="1106"/>
      <c r="C30" s="1107"/>
      <c r="D30" s="1107"/>
      <c r="E30" s="1107"/>
      <c r="F30" s="1109"/>
      <c r="G30" s="1111" t="s">
        <v>344</v>
      </c>
      <c r="H30" s="1112"/>
      <c r="I30" s="1112"/>
      <c r="J30" s="1112"/>
      <c r="K30" s="1113"/>
      <c r="L30" s="1111" t="s">
        <v>345</v>
      </c>
      <c r="M30" s="1112"/>
      <c r="N30" s="1112"/>
      <c r="O30" s="1112"/>
      <c r="P30" s="1113"/>
      <c r="Q30" s="1106"/>
      <c r="R30" s="1107"/>
      <c r="S30" s="1107"/>
      <c r="T30" s="1107"/>
      <c r="U30" s="1109"/>
      <c r="V30" s="1106"/>
      <c r="W30" s="1107"/>
      <c r="X30" s="1107"/>
      <c r="Y30" s="1107"/>
      <c r="Z30" s="1107"/>
      <c r="AA30" s="1109"/>
      <c r="AB30" s="1106"/>
      <c r="AC30" s="1107"/>
      <c r="AD30" s="1107"/>
      <c r="AE30" s="1107"/>
      <c r="AF30" s="1107"/>
      <c r="AG30" s="1107"/>
      <c r="AH30" s="1109"/>
      <c r="AI30" s="1106"/>
      <c r="AJ30" s="1107"/>
      <c r="AK30" s="1107"/>
      <c r="AL30" s="1107"/>
      <c r="AM30" s="1107"/>
      <c r="AN30" s="1109"/>
      <c r="AO30" s="1106"/>
      <c r="AP30" s="1107"/>
      <c r="AQ30" s="1107"/>
      <c r="AR30" s="1107"/>
      <c r="AS30" s="89"/>
      <c r="AT30" s="89"/>
      <c r="AU30" s="89"/>
      <c r="AV30" s="89"/>
    </row>
    <row r="31" spans="1:48" s="81" customFormat="1" ht="18" customHeight="1">
      <c r="A31" s="273" t="s">
        <v>327</v>
      </c>
      <c r="B31" s="1101" t="s">
        <v>346</v>
      </c>
      <c r="C31" s="1102"/>
      <c r="D31" s="1101" t="s">
        <v>315</v>
      </c>
      <c r="E31" s="1103"/>
      <c r="F31" s="1102"/>
      <c r="G31" s="1101" t="s">
        <v>346</v>
      </c>
      <c r="H31" s="1103"/>
      <c r="I31" s="1102"/>
      <c r="J31" s="1101" t="s">
        <v>315</v>
      </c>
      <c r="K31" s="1102"/>
      <c r="L31" s="1101" t="s">
        <v>346</v>
      </c>
      <c r="M31" s="1102"/>
      <c r="N31" s="1101" t="s">
        <v>315</v>
      </c>
      <c r="O31" s="1103"/>
      <c r="P31" s="1102"/>
      <c r="Q31" s="1101" t="s">
        <v>346</v>
      </c>
      <c r="R31" s="1102"/>
      <c r="S31" s="1101" t="s">
        <v>315</v>
      </c>
      <c r="T31" s="1103"/>
      <c r="U31" s="1102"/>
      <c r="V31" s="276" t="s">
        <v>346</v>
      </c>
      <c r="W31" s="1101" t="s">
        <v>315</v>
      </c>
      <c r="X31" s="1103"/>
      <c r="Y31" s="1103"/>
      <c r="Z31" s="1103"/>
      <c r="AA31" s="1102"/>
      <c r="AB31" s="1101" t="s">
        <v>346</v>
      </c>
      <c r="AC31" s="1103"/>
      <c r="AD31" s="1102"/>
      <c r="AE31" s="1101" t="s">
        <v>315</v>
      </c>
      <c r="AF31" s="1103"/>
      <c r="AG31" s="1103"/>
      <c r="AH31" s="1102"/>
      <c r="AI31" s="1101" t="s">
        <v>346</v>
      </c>
      <c r="AJ31" s="1102"/>
      <c r="AK31" s="1101" t="s">
        <v>315</v>
      </c>
      <c r="AL31" s="1103"/>
      <c r="AM31" s="1103"/>
      <c r="AN31" s="1102"/>
      <c r="AO31" s="1101" t="s">
        <v>346</v>
      </c>
      <c r="AP31" s="1103"/>
      <c r="AQ31" s="1102"/>
      <c r="AR31" s="275" t="s">
        <v>315</v>
      </c>
      <c r="AS31" s="89"/>
      <c r="AT31" s="89"/>
      <c r="AU31" s="89"/>
      <c r="AV31" s="89"/>
    </row>
    <row r="32" spans="1:48" s="81" customFormat="1" ht="19.5" customHeight="1">
      <c r="A32" s="277" t="s">
        <v>318</v>
      </c>
      <c r="B32" s="1114">
        <v>273</v>
      </c>
      <c r="C32" s="1110"/>
      <c r="D32" s="1110">
        <v>2457</v>
      </c>
      <c r="E32" s="1110"/>
      <c r="F32" s="1110"/>
      <c r="G32" s="1110">
        <v>134</v>
      </c>
      <c r="H32" s="1110"/>
      <c r="I32" s="1110"/>
      <c r="J32" s="1110">
        <v>864</v>
      </c>
      <c r="K32" s="1110"/>
      <c r="L32" s="1110">
        <v>154</v>
      </c>
      <c r="M32" s="1110"/>
      <c r="N32" s="1110">
        <v>770</v>
      </c>
      <c r="O32" s="1110"/>
      <c r="P32" s="1110"/>
      <c r="Q32" s="1110">
        <v>212</v>
      </c>
      <c r="R32" s="1110"/>
      <c r="S32" s="1110">
        <v>2332</v>
      </c>
      <c r="T32" s="1110"/>
      <c r="U32" s="1110"/>
      <c r="V32" s="279">
        <v>11</v>
      </c>
      <c r="W32" s="1110">
        <v>47</v>
      </c>
      <c r="X32" s="1110"/>
      <c r="Y32" s="1110"/>
      <c r="Z32" s="1110"/>
      <c r="AA32" s="1110"/>
      <c r="AB32" s="1110">
        <v>77</v>
      </c>
      <c r="AC32" s="1110"/>
      <c r="AD32" s="1110"/>
      <c r="AE32" s="1110">
        <v>613</v>
      </c>
      <c r="AF32" s="1110"/>
      <c r="AG32" s="1110"/>
      <c r="AH32" s="1110"/>
      <c r="AI32" s="1110">
        <v>262</v>
      </c>
      <c r="AJ32" s="1110"/>
      <c r="AK32" s="1110">
        <v>4716</v>
      </c>
      <c r="AL32" s="1110"/>
      <c r="AM32" s="1110"/>
      <c r="AN32" s="1110"/>
      <c r="AO32" s="1110">
        <f>SUM(B32,G32,L32,Q32,V32,AB32,AI32)</f>
        <v>1123</v>
      </c>
      <c r="AP32" s="1110"/>
      <c r="AQ32" s="1110"/>
      <c r="AR32" s="278">
        <f>SUM(D32,J32,N32,S32,W32,AE32,AK32)</f>
        <v>11799</v>
      </c>
      <c r="AS32" s="89"/>
      <c r="AT32" s="89"/>
      <c r="AU32" s="89"/>
      <c r="AV32" s="89"/>
    </row>
    <row r="33" spans="1:48" s="116" customFormat="1" ht="19.5" customHeight="1">
      <c r="A33" s="346" t="s">
        <v>211</v>
      </c>
      <c r="B33" s="1122">
        <v>217</v>
      </c>
      <c r="C33" s="1123"/>
      <c r="D33" s="1123">
        <v>2383</v>
      </c>
      <c r="E33" s="1123"/>
      <c r="F33" s="1123"/>
      <c r="G33" s="1123">
        <v>111</v>
      </c>
      <c r="H33" s="1123"/>
      <c r="I33" s="1123"/>
      <c r="J33" s="1123">
        <v>1474</v>
      </c>
      <c r="K33" s="1123"/>
      <c r="L33" s="1123">
        <v>101</v>
      </c>
      <c r="M33" s="1123"/>
      <c r="N33" s="1123">
        <v>1004</v>
      </c>
      <c r="O33" s="1123"/>
      <c r="P33" s="1123"/>
      <c r="Q33" s="1123">
        <v>162</v>
      </c>
      <c r="R33" s="1123"/>
      <c r="S33" s="1123">
        <v>1148</v>
      </c>
      <c r="T33" s="1123"/>
      <c r="U33" s="1123"/>
      <c r="V33" s="279">
        <v>47</v>
      </c>
      <c r="W33" s="1123">
        <v>132</v>
      </c>
      <c r="X33" s="1123"/>
      <c r="Y33" s="1123"/>
      <c r="Z33" s="1123"/>
      <c r="AA33" s="1123"/>
      <c r="AB33" s="1123">
        <v>82</v>
      </c>
      <c r="AC33" s="1123"/>
      <c r="AD33" s="1123"/>
      <c r="AE33" s="1123">
        <v>694</v>
      </c>
      <c r="AF33" s="1123"/>
      <c r="AG33" s="1123"/>
      <c r="AH33" s="1123"/>
      <c r="AI33" s="1123">
        <v>248</v>
      </c>
      <c r="AJ33" s="1123"/>
      <c r="AK33" s="1123">
        <v>4056</v>
      </c>
      <c r="AL33" s="1123"/>
      <c r="AM33" s="1123"/>
      <c r="AN33" s="1123"/>
      <c r="AO33" s="1123">
        <f>SUM(B33,G33,L33,Q33,V33,AB33,AI33)</f>
        <v>968</v>
      </c>
      <c r="AP33" s="1123"/>
      <c r="AQ33" s="1123"/>
      <c r="AR33" s="279">
        <f>SUM(D33,J33,N33,S33,W33,AE33,AK33)</f>
        <v>10891</v>
      </c>
      <c r="AS33" s="381"/>
      <c r="AT33" s="381"/>
      <c r="AU33" s="381"/>
      <c r="AV33" s="381"/>
    </row>
    <row r="34" spans="1:44" s="530" customFormat="1" ht="19.5" customHeight="1" thickBot="1">
      <c r="A34" s="532" t="s">
        <v>358</v>
      </c>
      <c r="B34" s="1093">
        <v>185</v>
      </c>
      <c r="C34" s="1076"/>
      <c r="D34" s="1076">
        <v>2131</v>
      </c>
      <c r="E34" s="1076"/>
      <c r="F34" s="1076"/>
      <c r="G34" s="1076">
        <v>121</v>
      </c>
      <c r="H34" s="1076"/>
      <c r="I34" s="1076"/>
      <c r="J34" s="1076">
        <v>1251</v>
      </c>
      <c r="K34" s="1076"/>
      <c r="L34" s="1076">
        <v>107</v>
      </c>
      <c r="M34" s="1076"/>
      <c r="N34" s="1076">
        <v>879</v>
      </c>
      <c r="O34" s="1076"/>
      <c r="P34" s="1076"/>
      <c r="Q34" s="1076">
        <v>120</v>
      </c>
      <c r="R34" s="1076"/>
      <c r="S34" s="1076">
        <v>1481</v>
      </c>
      <c r="T34" s="1076"/>
      <c r="U34" s="1076"/>
      <c r="V34" s="533">
        <v>47</v>
      </c>
      <c r="W34" s="1076">
        <v>157</v>
      </c>
      <c r="X34" s="1076"/>
      <c r="Y34" s="1076"/>
      <c r="Z34" s="1076"/>
      <c r="AA34" s="1076"/>
      <c r="AB34" s="1076">
        <v>86</v>
      </c>
      <c r="AC34" s="1076"/>
      <c r="AD34" s="1076"/>
      <c r="AE34" s="1076">
        <v>793</v>
      </c>
      <c r="AF34" s="1076"/>
      <c r="AG34" s="1076"/>
      <c r="AH34" s="1076"/>
      <c r="AI34" s="1076">
        <v>190</v>
      </c>
      <c r="AJ34" s="1076"/>
      <c r="AK34" s="1076">
        <v>3337</v>
      </c>
      <c r="AL34" s="1076"/>
      <c r="AM34" s="1076"/>
      <c r="AN34" s="1076"/>
      <c r="AO34" s="1076">
        <f>SUM(B34,G34,L34,Q34,V34,AB34,AI34)</f>
        <v>856</v>
      </c>
      <c r="AP34" s="1076"/>
      <c r="AQ34" s="1076"/>
      <c r="AR34" s="533">
        <f>SUM(D34,J34,N34,S34,W34,AE34,AK34)</f>
        <v>10029</v>
      </c>
    </row>
    <row r="35" spans="1:24" s="81" customFormat="1" ht="18" customHeight="1">
      <c r="A35" s="47" t="s">
        <v>347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89"/>
      <c r="T35" s="89"/>
      <c r="U35" s="89"/>
      <c r="V35" s="89"/>
      <c r="W35" s="89"/>
      <c r="X35" s="89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</sheetData>
  <mergeCells count="218">
    <mergeCell ref="AK33:AN33"/>
    <mergeCell ref="AO33:AQ33"/>
    <mergeCell ref="W33:AA33"/>
    <mergeCell ref="AB33:AD33"/>
    <mergeCell ref="AE33:AH33"/>
    <mergeCell ref="AI33:AJ33"/>
    <mergeCell ref="L33:M33"/>
    <mergeCell ref="N33:P33"/>
    <mergeCell ref="Q33:R33"/>
    <mergeCell ref="S33:U33"/>
    <mergeCell ref="B33:C33"/>
    <mergeCell ref="D33:F33"/>
    <mergeCell ref="G33:I33"/>
    <mergeCell ref="J33:K33"/>
    <mergeCell ref="AF24:AI24"/>
    <mergeCell ref="AJ24:AL24"/>
    <mergeCell ref="AM24:AP24"/>
    <mergeCell ref="AQ24:AR24"/>
    <mergeCell ref="T24:U24"/>
    <mergeCell ref="V24:X24"/>
    <mergeCell ref="Y24:AB24"/>
    <mergeCell ref="AC24:AE24"/>
    <mergeCell ref="C24:D24"/>
    <mergeCell ref="E24:G24"/>
    <mergeCell ref="H24:J24"/>
    <mergeCell ref="K24:L24"/>
    <mergeCell ref="AP6:AR6"/>
    <mergeCell ref="A15:B15"/>
    <mergeCell ref="C15:I15"/>
    <mergeCell ref="J15:N15"/>
    <mergeCell ref="O15:U15"/>
    <mergeCell ref="X6:AC6"/>
    <mergeCell ref="AD6:AG6"/>
    <mergeCell ref="AH6:AK6"/>
    <mergeCell ref="AL6:AO6"/>
    <mergeCell ref="L6:N6"/>
    <mergeCell ref="O6:Q6"/>
    <mergeCell ref="R6:U6"/>
    <mergeCell ref="V6:W6"/>
    <mergeCell ref="A6:B6"/>
    <mergeCell ref="C6:E6"/>
    <mergeCell ref="F6:I6"/>
    <mergeCell ref="J6:K6"/>
    <mergeCell ref="AE28:AR28"/>
    <mergeCell ref="A1:AR2"/>
    <mergeCell ref="A10:U11"/>
    <mergeCell ref="AE20:AR20"/>
    <mergeCell ref="A19:AR19"/>
    <mergeCell ref="AJ23:AL23"/>
    <mergeCell ref="AM23:AP23"/>
    <mergeCell ref="AQ23:AR23"/>
    <mergeCell ref="V23:X23"/>
    <mergeCell ref="Y23:AB23"/>
    <mergeCell ref="AO32:AQ32"/>
    <mergeCell ref="V29:AA30"/>
    <mergeCell ref="AB29:AH30"/>
    <mergeCell ref="AI29:AN30"/>
    <mergeCell ref="AO31:AQ31"/>
    <mergeCell ref="AE32:AH32"/>
    <mergeCell ref="AI32:AJ32"/>
    <mergeCell ref="AK32:AN32"/>
    <mergeCell ref="B32:C32"/>
    <mergeCell ref="AB34:AD34"/>
    <mergeCell ref="AE34:AH34"/>
    <mergeCell ref="AI34:AJ34"/>
    <mergeCell ref="L32:M32"/>
    <mergeCell ref="D32:F32"/>
    <mergeCell ref="B34:C34"/>
    <mergeCell ref="Q34:R34"/>
    <mergeCell ref="D34:F34"/>
    <mergeCell ref="G34:I34"/>
    <mergeCell ref="N32:P32"/>
    <mergeCell ref="Q31:R31"/>
    <mergeCell ref="Q32:R32"/>
    <mergeCell ref="AK34:AN34"/>
    <mergeCell ref="S32:U32"/>
    <mergeCell ref="W31:AA31"/>
    <mergeCell ref="AB31:AD31"/>
    <mergeCell ref="W32:AA32"/>
    <mergeCell ref="AB32:AD32"/>
    <mergeCell ref="S34:U34"/>
    <mergeCell ref="B29:F30"/>
    <mergeCell ref="G31:I31"/>
    <mergeCell ref="G32:I32"/>
    <mergeCell ref="G30:K30"/>
    <mergeCell ref="G29:P29"/>
    <mergeCell ref="B31:C31"/>
    <mergeCell ref="L30:P30"/>
    <mergeCell ref="J31:K31"/>
    <mergeCell ref="J32:K32"/>
    <mergeCell ref="D31:F31"/>
    <mergeCell ref="L31:M31"/>
    <mergeCell ref="S31:U31"/>
    <mergeCell ref="AO29:AR30"/>
    <mergeCell ref="AE31:AH31"/>
    <mergeCell ref="AI31:AJ31"/>
    <mergeCell ref="AK31:AN31"/>
    <mergeCell ref="Q29:U30"/>
    <mergeCell ref="N31:P31"/>
    <mergeCell ref="AC23:AE23"/>
    <mergeCell ref="AF23:AI23"/>
    <mergeCell ref="AJ22:AL22"/>
    <mergeCell ref="AM22:AP22"/>
    <mergeCell ref="AQ22:AR22"/>
    <mergeCell ref="T21:X21"/>
    <mergeCell ref="Y21:AE21"/>
    <mergeCell ref="AF21:AL21"/>
    <mergeCell ref="AM21:AR21"/>
    <mergeCell ref="V22:X22"/>
    <mergeCell ref="Y22:AB22"/>
    <mergeCell ref="AC22:AE22"/>
    <mergeCell ref="AF22:AI22"/>
    <mergeCell ref="T22:U22"/>
    <mergeCell ref="A23:B23"/>
    <mergeCell ref="E22:G22"/>
    <mergeCell ref="C21:G21"/>
    <mergeCell ref="C22:D22"/>
    <mergeCell ref="C23:D23"/>
    <mergeCell ref="E23:G23"/>
    <mergeCell ref="A21:B21"/>
    <mergeCell ref="A22:B22"/>
    <mergeCell ref="A25:B25"/>
    <mergeCell ref="C25:D25"/>
    <mergeCell ref="P23:S23"/>
    <mergeCell ref="T23:U23"/>
    <mergeCell ref="E25:G25"/>
    <mergeCell ref="H25:J25"/>
    <mergeCell ref="A24:B24"/>
    <mergeCell ref="H23:J23"/>
    <mergeCell ref="K25:L25"/>
    <mergeCell ref="M25:O25"/>
    <mergeCell ref="A12:B12"/>
    <mergeCell ref="A13:B13"/>
    <mergeCell ref="C12:I12"/>
    <mergeCell ref="A14:B14"/>
    <mergeCell ref="P25:S25"/>
    <mergeCell ref="H21:L21"/>
    <mergeCell ref="P22:S22"/>
    <mergeCell ref="K23:L23"/>
    <mergeCell ref="M23:O23"/>
    <mergeCell ref="M22:O22"/>
    <mergeCell ref="H22:J22"/>
    <mergeCell ref="K22:L22"/>
    <mergeCell ref="M24:O24"/>
    <mergeCell ref="P24:S24"/>
    <mergeCell ref="L7:N7"/>
    <mergeCell ref="O7:Q7"/>
    <mergeCell ref="M21:S21"/>
    <mergeCell ref="C13:I13"/>
    <mergeCell ref="C14:I14"/>
    <mergeCell ref="O12:U12"/>
    <mergeCell ref="O13:U13"/>
    <mergeCell ref="J14:N14"/>
    <mergeCell ref="O14:U14"/>
    <mergeCell ref="C7:E7"/>
    <mergeCell ref="AP5:AR5"/>
    <mergeCell ref="J12:N12"/>
    <mergeCell ref="J13:N13"/>
    <mergeCell ref="X5:AC5"/>
    <mergeCell ref="AD5:AG5"/>
    <mergeCell ref="AH5:AK5"/>
    <mergeCell ref="AL5:AO5"/>
    <mergeCell ref="D8:K8"/>
    <mergeCell ref="R7:U7"/>
    <mergeCell ref="V7:W7"/>
    <mergeCell ref="L5:N5"/>
    <mergeCell ref="O5:Q5"/>
    <mergeCell ref="R5:U5"/>
    <mergeCell ref="V5:W5"/>
    <mergeCell ref="A3:B3"/>
    <mergeCell ref="A4:B4"/>
    <mergeCell ref="F5:I5"/>
    <mergeCell ref="C3:I3"/>
    <mergeCell ref="A5:B5"/>
    <mergeCell ref="C4:E4"/>
    <mergeCell ref="F4:I4"/>
    <mergeCell ref="AP4:AR4"/>
    <mergeCell ref="J3:N3"/>
    <mergeCell ref="O3:U3"/>
    <mergeCell ref="V3:AC3"/>
    <mergeCell ref="AD3:AK3"/>
    <mergeCell ref="AL3:AR3"/>
    <mergeCell ref="X4:AC4"/>
    <mergeCell ref="AD4:AG4"/>
    <mergeCell ref="AH4:AK4"/>
    <mergeCell ref="AL4:AO4"/>
    <mergeCell ref="O4:Q4"/>
    <mergeCell ref="R4:U4"/>
    <mergeCell ref="V4:W4"/>
    <mergeCell ref="L4:N4"/>
    <mergeCell ref="F7:I7"/>
    <mergeCell ref="J7:K7"/>
    <mergeCell ref="J4:K4"/>
    <mergeCell ref="C5:E5"/>
    <mergeCell ref="J5:K5"/>
    <mergeCell ref="AP7:AR7"/>
    <mergeCell ref="A16:B16"/>
    <mergeCell ref="C16:I16"/>
    <mergeCell ref="J16:N16"/>
    <mergeCell ref="O16:U16"/>
    <mergeCell ref="X7:AC7"/>
    <mergeCell ref="AD7:AG7"/>
    <mergeCell ref="AH7:AK7"/>
    <mergeCell ref="AL7:AO7"/>
    <mergeCell ref="A7:B7"/>
    <mergeCell ref="V25:X25"/>
    <mergeCell ref="Y25:AB25"/>
    <mergeCell ref="T25:U25"/>
    <mergeCell ref="AC25:AE25"/>
    <mergeCell ref="AF25:AI25"/>
    <mergeCell ref="AJ25:AL25"/>
    <mergeCell ref="AM25:AP25"/>
    <mergeCell ref="AQ25:AR25"/>
    <mergeCell ref="J34:K34"/>
    <mergeCell ref="L34:M34"/>
    <mergeCell ref="AO34:AQ34"/>
    <mergeCell ref="N34:P34"/>
    <mergeCell ref="W34:AA34"/>
  </mergeCells>
  <printOptions/>
  <pageMargins left="0.9055118110236221" right="0.3937007874015748" top="0.7874015748031497" bottom="0.7874015748031497" header="0.3937007874015748" footer="0.5905511811023623"/>
  <pageSetup horizontalDpi="300" verticalDpi="300" orientation="portrait" paperSize="9" r:id="rId2"/>
  <headerFooter alignWithMargins="0">
    <oddHeader>&amp;R&amp;"ＭＳ Ｐゴシック,太字"&amp;10教育・文化</oddHeader>
    <oddFooter>&amp;C&amp;"ＭＳ 明朝,標準"&amp;10 59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7">
    <tabColor indexed="10"/>
  </sheetPr>
  <dimension ref="A1:AR44"/>
  <sheetViews>
    <sheetView showGridLines="0" view="pageBreakPreview" zoomScaleSheetLayoutView="100" workbookViewId="0" topLeftCell="A1">
      <selection activeCell="U14" sqref="U14"/>
    </sheetView>
  </sheetViews>
  <sheetFormatPr defaultColWidth="9.00390625" defaultRowHeight="13.5"/>
  <cols>
    <col min="1" max="1" width="9.00390625" style="36" customWidth="1"/>
    <col min="2" max="2" width="1.625" style="36" customWidth="1"/>
    <col min="3" max="3" width="2.75390625" style="36" customWidth="1"/>
    <col min="4" max="4" width="1.625" style="36" customWidth="1"/>
    <col min="5" max="5" width="0.875" style="36" customWidth="1"/>
    <col min="6" max="6" width="3.125" style="36" customWidth="1"/>
    <col min="7" max="7" width="2.50390625" style="36" customWidth="1"/>
    <col min="8" max="8" width="0.5" style="36" customWidth="1"/>
    <col min="9" max="9" width="1.4921875" style="36" customWidth="1"/>
    <col min="10" max="10" width="3.00390625" style="36" customWidth="1"/>
    <col min="11" max="11" width="2.50390625" style="36" customWidth="1"/>
    <col min="12" max="12" width="3.875" style="36" customWidth="1"/>
    <col min="13" max="13" width="0.74609375" style="36" customWidth="1"/>
    <col min="14" max="14" width="2.875" style="36" customWidth="1"/>
    <col min="15" max="16" width="1.37890625" style="36" customWidth="1"/>
    <col min="17" max="17" width="2.875" style="36" customWidth="1"/>
    <col min="18" max="18" width="1.4921875" style="36" customWidth="1"/>
    <col min="19" max="19" width="0.6171875" style="36" customWidth="1"/>
    <col min="20" max="20" width="0.5" style="36" customWidth="1"/>
    <col min="21" max="21" width="4.625" style="36" customWidth="1"/>
    <col min="22" max="22" width="4.375" style="36" customWidth="1"/>
    <col min="23" max="23" width="1.37890625" style="36" customWidth="1"/>
    <col min="24" max="24" width="0.5" style="36" customWidth="1"/>
    <col min="25" max="25" width="0.37109375" style="36" customWidth="1"/>
    <col min="26" max="26" width="2.125" style="36" customWidth="1"/>
    <col min="27" max="27" width="1.37890625" style="36" customWidth="1"/>
    <col min="28" max="28" width="1.12109375" style="36" customWidth="1"/>
    <col min="29" max="29" width="2.00390625" style="36" customWidth="1"/>
    <col min="30" max="30" width="1.25" style="36" customWidth="1"/>
    <col min="31" max="31" width="3.125" style="36" customWidth="1"/>
    <col min="32" max="32" width="0.37109375" style="36" customWidth="1"/>
    <col min="33" max="33" width="0.875" style="36" customWidth="1"/>
    <col min="34" max="34" width="1.25" style="36" customWidth="1"/>
    <col min="35" max="35" width="2.50390625" style="36" customWidth="1"/>
    <col min="36" max="36" width="2.00390625" style="36" customWidth="1"/>
    <col min="37" max="37" width="1.75390625" style="36" customWidth="1"/>
    <col min="38" max="38" width="2.625" style="36" customWidth="1"/>
    <col min="39" max="39" width="0.37109375" style="36" customWidth="1"/>
    <col min="40" max="40" width="0.875" style="36" customWidth="1"/>
    <col min="41" max="41" width="1.75390625" style="36" customWidth="1"/>
    <col min="42" max="42" width="2.00390625" style="36" customWidth="1"/>
    <col min="43" max="43" width="0.74609375" style="36" customWidth="1"/>
    <col min="44" max="44" width="5.875" style="36" customWidth="1"/>
    <col min="45" max="16384" width="9.00390625" style="36" customWidth="1"/>
  </cols>
  <sheetData>
    <row r="1" spans="1:44" s="30" customFormat="1" ht="27" customHeight="1">
      <c r="A1" s="1117"/>
      <c r="B1" s="1117"/>
      <c r="C1" s="1117"/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7"/>
      <c r="P1" s="1117"/>
      <c r="Q1" s="1117"/>
      <c r="R1" s="1117"/>
      <c r="S1" s="1117"/>
      <c r="T1" s="1117"/>
      <c r="U1" s="1117"/>
      <c r="V1" s="1117"/>
      <c r="W1" s="1117"/>
      <c r="X1" s="1117"/>
      <c r="Y1" s="1117"/>
      <c r="Z1" s="1117"/>
      <c r="AA1" s="1117"/>
      <c r="AB1" s="1117"/>
      <c r="AC1" s="1117"/>
      <c r="AD1" s="1117"/>
      <c r="AE1" s="1117"/>
      <c r="AF1" s="1117"/>
      <c r="AG1" s="1117"/>
      <c r="AH1" s="1117"/>
      <c r="AI1" s="1117"/>
      <c r="AJ1" s="1117"/>
      <c r="AK1" s="1117"/>
      <c r="AL1" s="1117"/>
      <c r="AM1" s="1117"/>
      <c r="AN1" s="1117"/>
      <c r="AO1" s="1117"/>
      <c r="AP1" s="1117"/>
      <c r="AQ1" s="1117"/>
      <c r="AR1" s="1117"/>
    </row>
    <row r="2" spans="1:44" s="31" customFormat="1" ht="4.5" customHeight="1" thickBot="1">
      <c r="A2" s="1118"/>
      <c r="B2" s="1118"/>
      <c r="C2" s="1118"/>
      <c r="D2" s="1118"/>
      <c r="E2" s="1118"/>
      <c r="F2" s="1118"/>
      <c r="G2" s="1118"/>
      <c r="H2" s="1118"/>
      <c r="I2" s="1118"/>
      <c r="J2" s="1118"/>
      <c r="K2" s="1118"/>
      <c r="L2" s="1118"/>
      <c r="M2" s="1118"/>
      <c r="N2" s="1118"/>
      <c r="O2" s="1118"/>
      <c r="P2" s="1118"/>
      <c r="Q2" s="1118"/>
      <c r="R2" s="1118"/>
      <c r="S2" s="1118"/>
      <c r="T2" s="1118"/>
      <c r="U2" s="1118"/>
      <c r="V2" s="1118"/>
      <c r="W2" s="1118"/>
      <c r="X2" s="1118"/>
      <c r="Y2" s="1118"/>
      <c r="Z2" s="1118"/>
      <c r="AA2" s="1118"/>
      <c r="AB2" s="1118"/>
      <c r="AC2" s="1118"/>
      <c r="AD2" s="1118"/>
      <c r="AE2" s="1118"/>
      <c r="AF2" s="1118"/>
      <c r="AG2" s="1118"/>
      <c r="AH2" s="1118"/>
      <c r="AI2" s="1118"/>
      <c r="AJ2" s="1118"/>
      <c r="AK2" s="1118"/>
      <c r="AL2" s="1118"/>
      <c r="AM2" s="1118"/>
      <c r="AN2" s="1118"/>
      <c r="AO2" s="1118"/>
      <c r="AP2" s="1118"/>
      <c r="AQ2" s="1118"/>
      <c r="AR2" s="1118"/>
    </row>
    <row r="3" spans="1:44" s="31" customFormat="1" ht="16.5" customHeight="1">
      <c r="A3" s="783" t="s">
        <v>320</v>
      </c>
      <c r="B3" s="1133"/>
      <c r="C3" s="724" t="s">
        <v>348</v>
      </c>
      <c r="D3" s="725"/>
      <c r="E3" s="725"/>
      <c r="F3" s="725"/>
      <c r="G3" s="725"/>
      <c r="H3" s="725"/>
      <c r="I3" s="725"/>
      <c r="J3" s="725"/>
      <c r="K3" s="725"/>
      <c r="L3" s="725"/>
      <c r="M3" s="729"/>
      <c r="N3" s="724" t="s">
        <v>349</v>
      </c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9"/>
      <c r="Z3" s="1096" t="s">
        <v>350</v>
      </c>
      <c r="AA3" s="1097"/>
      <c r="AB3" s="1097"/>
      <c r="AC3" s="1097"/>
      <c r="AD3" s="1097"/>
      <c r="AE3" s="1098"/>
      <c r="AF3" s="716" t="s">
        <v>312</v>
      </c>
      <c r="AG3" s="717"/>
      <c r="AH3" s="717"/>
      <c r="AI3" s="717"/>
      <c r="AJ3" s="717"/>
      <c r="AK3" s="717"/>
      <c r="AL3" s="717"/>
      <c r="AM3" s="717"/>
      <c r="AN3" s="717"/>
      <c r="AO3" s="717"/>
      <c r="AP3" s="717"/>
      <c r="AQ3" s="717"/>
      <c r="AR3" s="717"/>
    </row>
    <row r="4" spans="1:44" s="31" customFormat="1" ht="16.5" customHeight="1">
      <c r="A4" s="1099" t="s">
        <v>327</v>
      </c>
      <c r="B4" s="1100"/>
      <c r="C4" s="726" t="s">
        <v>351</v>
      </c>
      <c r="D4" s="727"/>
      <c r="E4" s="727"/>
      <c r="F4" s="727"/>
      <c r="G4" s="727"/>
      <c r="H4" s="728"/>
      <c r="I4" s="726" t="s">
        <v>315</v>
      </c>
      <c r="J4" s="727"/>
      <c r="K4" s="727"/>
      <c r="L4" s="727"/>
      <c r="M4" s="728"/>
      <c r="N4" s="726" t="s">
        <v>351</v>
      </c>
      <c r="O4" s="727"/>
      <c r="P4" s="727"/>
      <c r="Q4" s="727"/>
      <c r="R4" s="727"/>
      <c r="S4" s="727"/>
      <c r="T4" s="728"/>
      <c r="U4" s="726" t="s">
        <v>315</v>
      </c>
      <c r="V4" s="727"/>
      <c r="W4" s="727"/>
      <c r="X4" s="727"/>
      <c r="Y4" s="728"/>
      <c r="Z4" s="726" t="s">
        <v>315</v>
      </c>
      <c r="AA4" s="727"/>
      <c r="AB4" s="727"/>
      <c r="AC4" s="727"/>
      <c r="AD4" s="727"/>
      <c r="AE4" s="728"/>
      <c r="AF4" s="726" t="s">
        <v>315</v>
      </c>
      <c r="AG4" s="727"/>
      <c r="AH4" s="727"/>
      <c r="AI4" s="727"/>
      <c r="AJ4" s="727"/>
      <c r="AK4" s="727"/>
      <c r="AL4" s="727"/>
      <c r="AM4" s="727"/>
      <c r="AN4" s="727"/>
      <c r="AO4" s="727"/>
      <c r="AP4" s="727"/>
      <c r="AQ4" s="727"/>
      <c r="AR4" s="727"/>
    </row>
    <row r="5" spans="1:44" s="31" customFormat="1" ht="30" customHeight="1">
      <c r="A5" s="1131" t="s">
        <v>352</v>
      </c>
      <c r="B5" s="1132"/>
      <c r="C5" s="1134">
        <v>2</v>
      </c>
      <c r="D5" s="1033"/>
      <c r="E5" s="1033"/>
      <c r="F5" s="1033"/>
      <c r="G5" s="1033"/>
      <c r="H5" s="1033"/>
      <c r="I5" s="1033">
        <v>13473</v>
      </c>
      <c r="J5" s="1033"/>
      <c r="K5" s="1033"/>
      <c r="L5" s="1033"/>
      <c r="M5" s="1033"/>
      <c r="N5" s="1033">
        <v>10</v>
      </c>
      <c r="O5" s="1033"/>
      <c r="P5" s="1033"/>
      <c r="Q5" s="1033"/>
      <c r="R5" s="1033"/>
      <c r="S5" s="1033"/>
      <c r="T5" s="1033"/>
      <c r="U5" s="1033">
        <v>123</v>
      </c>
      <c r="V5" s="1033"/>
      <c r="W5" s="1033"/>
      <c r="X5" s="1033"/>
      <c r="Y5" s="1033"/>
      <c r="Z5" s="1033">
        <v>1906</v>
      </c>
      <c r="AA5" s="1033"/>
      <c r="AB5" s="1033"/>
      <c r="AC5" s="1033"/>
      <c r="AD5" s="1033"/>
      <c r="AE5" s="1033"/>
      <c r="AF5" s="1124">
        <f>I5+U5+Z5</f>
        <v>15502</v>
      </c>
      <c r="AG5" s="1124"/>
      <c r="AH5" s="1124"/>
      <c r="AI5" s="1124"/>
      <c r="AJ5" s="1124"/>
      <c r="AK5" s="1124"/>
      <c r="AL5" s="1124"/>
      <c r="AM5" s="1124"/>
      <c r="AN5" s="1124"/>
      <c r="AO5" s="1124"/>
      <c r="AP5" s="1124"/>
      <c r="AQ5" s="1124"/>
      <c r="AR5" s="1124"/>
    </row>
    <row r="6" spans="1:44" s="33" customFormat="1" ht="30" customHeight="1">
      <c r="A6" s="1128" t="s">
        <v>353</v>
      </c>
      <c r="B6" s="1129"/>
      <c r="C6" s="1130">
        <v>2</v>
      </c>
      <c r="D6" s="999"/>
      <c r="E6" s="999"/>
      <c r="F6" s="999"/>
      <c r="G6" s="999"/>
      <c r="H6" s="999"/>
      <c r="I6" s="999">
        <v>14340</v>
      </c>
      <c r="J6" s="999"/>
      <c r="K6" s="999"/>
      <c r="L6" s="999"/>
      <c r="M6" s="999"/>
      <c r="N6" s="999">
        <v>10</v>
      </c>
      <c r="O6" s="999"/>
      <c r="P6" s="999"/>
      <c r="Q6" s="999"/>
      <c r="R6" s="999"/>
      <c r="S6" s="999"/>
      <c r="T6" s="999"/>
      <c r="U6" s="999">
        <v>72</v>
      </c>
      <c r="V6" s="999"/>
      <c r="W6" s="999"/>
      <c r="X6" s="999"/>
      <c r="Y6" s="999"/>
      <c r="Z6" s="999">
        <v>1843</v>
      </c>
      <c r="AA6" s="999"/>
      <c r="AB6" s="999"/>
      <c r="AC6" s="999"/>
      <c r="AD6" s="999"/>
      <c r="AE6" s="999"/>
      <c r="AF6" s="1125">
        <f>I6+U6+Z6</f>
        <v>16255</v>
      </c>
      <c r="AG6" s="1125"/>
      <c r="AH6" s="1125"/>
      <c r="AI6" s="1125"/>
      <c r="AJ6" s="1125"/>
      <c r="AK6" s="1125"/>
      <c r="AL6" s="1125"/>
      <c r="AM6" s="1125"/>
      <c r="AN6" s="1125"/>
      <c r="AO6" s="1125"/>
      <c r="AP6" s="1125"/>
      <c r="AQ6" s="1125"/>
      <c r="AR6" s="1125"/>
    </row>
    <row r="7" spans="1:44" s="530" customFormat="1" ht="30" customHeight="1" thickBot="1">
      <c r="A7" s="1067" t="s">
        <v>625</v>
      </c>
      <c r="B7" s="1068"/>
      <c r="C7" s="1135">
        <v>2</v>
      </c>
      <c r="D7" s="1002"/>
      <c r="E7" s="1002"/>
      <c r="F7" s="1002"/>
      <c r="G7" s="1002"/>
      <c r="H7" s="1002"/>
      <c r="I7" s="1002">
        <v>11952</v>
      </c>
      <c r="J7" s="1002"/>
      <c r="K7" s="1002"/>
      <c r="L7" s="1002"/>
      <c r="M7" s="1002"/>
      <c r="N7" s="1002">
        <v>11</v>
      </c>
      <c r="O7" s="1002"/>
      <c r="P7" s="1002"/>
      <c r="Q7" s="1002"/>
      <c r="R7" s="1002"/>
      <c r="S7" s="1002"/>
      <c r="T7" s="1002"/>
      <c r="U7" s="1002">
        <v>187</v>
      </c>
      <c r="V7" s="1002"/>
      <c r="W7" s="1002"/>
      <c r="X7" s="1002"/>
      <c r="Y7" s="1002"/>
      <c r="Z7" s="1002">
        <v>1875</v>
      </c>
      <c r="AA7" s="1002"/>
      <c r="AB7" s="1002"/>
      <c r="AC7" s="1002"/>
      <c r="AD7" s="1002"/>
      <c r="AE7" s="1002"/>
      <c r="AF7" s="1126">
        <f>I7+U7+Z7</f>
        <v>14014</v>
      </c>
      <c r="AG7" s="1126"/>
      <c r="AH7" s="1126"/>
      <c r="AI7" s="1126"/>
      <c r="AJ7" s="1126"/>
      <c r="AK7" s="1126"/>
      <c r="AL7" s="1126"/>
      <c r="AM7" s="1126"/>
      <c r="AN7" s="1126"/>
      <c r="AO7" s="1126"/>
      <c r="AP7" s="1126"/>
      <c r="AQ7" s="1126"/>
      <c r="AR7" s="1126"/>
    </row>
    <row r="8" spans="1:44" s="31" customFormat="1" ht="16.5" customHeight="1">
      <c r="A8" s="47" t="s">
        <v>354</v>
      </c>
      <c r="B8" s="47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98"/>
      <c r="AP8" s="298"/>
      <c r="AQ8" s="30"/>
      <c r="AR8" s="30"/>
    </row>
    <row r="9" spans="1:32" s="261" customFormat="1" ht="30" customHeight="1">
      <c r="A9" s="255"/>
      <c r="B9" s="255"/>
      <c r="C9" s="256"/>
      <c r="D9" s="256"/>
      <c r="E9" s="256"/>
      <c r="F9" s="256"/>
      <c r="G9" s="256"/>
      <c r="H9" s="256"/>
      <c r="I9" s="256"/>
      <c r="J9" s="257"/>
      <c r="K9" s="256"/>
      <c r="L9" s="256"/>
      <c r="M9" s="256"/>
      <c r="N9" s="258"/>
      <c r="O9" s="258"/>
      <c r="P9" s="258"/>
      <c r="Q9" s="258"/>
      <c r="R9" s="258"/>
      <c r="S9" s="258"/>
      <c r="T9" s="258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60"/>
    </row>
    <row r="10" spans="1:44" s="30" customFormat="1" ht="27" customHeight="1">
      <c r="A10" s="730"/>
      <c r="B10" s="730"/>
      <c r="C10" s="730"/>
      <c r="D10" s="730"/>
      <c r="E10" s="730"/>
      <c r="F10" s="730"/>
      <c r="G10" s="730"/>
      <c r="H10" s="730"/>
      <c r="I10" s="730"/>
      <c r="J10" s="730"/>
      <c r="K10" s="730"/>
      <c r="L10" s="730"/>
      <c r="M10" s="730"/>
      <c r="N10" s="730"/>
      <c r="O10" s="730"/>
      <c r="P10" s="730"/>
      <c r="Q10" s="730"/>
      <c r="R10" s="730"/>
      <c r="S10" s="730"/>
      <c r="T10" s="730"/>
      <c r="U10" s="730"/>
      <c r="V10" s="730"/>
      <c r="W10" s="730"/>
      <c r="X10" s="730"/>
      <c r="Y10" s="730"/>
      <c r="Z10" s="730"/>
      <c r="AA10" s="730"/>
      <c r="AB10" s="730"/>
      <c r="AC10" s="730"/>
      <c r="AD10" s="730"/>
      <c r="AE10" s="730"/>
      <c r="AF10" s="730"/>
      <c r="AG10" s="730"/>
      <c r="AH10" s="730"/>
      <c r="AI10" s="730"/>
      <c r="AJ10" s="730"/>
      <c r="AK10" s="730"/>
      <c r="AL10" s="730"/>
      <c r="AM10" s="730"/>
      <c r="AN10" s="730"/>
      <c r="AO10" s="730"/>
      <c r="AP10" s="730"/>
      <c r="AQ10" s="730"/>
      <c r="AR10" s="730"/>
    </row>
    <row r="11" spans="1:44" s="31" customFormat="1" ht="12" customHeight="1" thickBot="1">
      <c r="A11" s="82"/>
      <c r="B11" s="8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280"/>
      <c r="AB11" s="280"/>
      <c r="AC11" s="1115" t="s">
        <v>0</v>
      </c>
      <c r="AD11" s="1115"/>
      <c r="AE11" s="1115"/>
      <c r="AF11" s="1115"/>
      <c r="AG11" s="1115"/>
      <c r="AH11" s="1115"/>
      <c r="AI11" s="1115"/>
      <c r="AJ11" s="1115"/>
      <c r="AK11" s="1115"/>
      <c r="AL11" s="1115"/>
      <c r="AM11" s="1115"/>
      <c r="AN11" s="1115"/>
      <c r="AO11" s="1115"/>
      <c r="AP11" s="1115"/>
      <c r="AQ11" s="1115"/>
      <c r="AR11" s="1115"/>
    </row>
    <row r="12" spans="1:44" s="31" customFormat="1" ht="18.75" customHeight="1">
      <c r="A12" s="725" t="s">
        <v>355</v>
      </c>
      <c r="B12" s="729"/>
      <c r="C12" s="1127" t="s">
        <v>627</v>
      </c>
      <c r="D12" s="973"/>
      <c r="E12" s="973"/>
      <c r="F12" s="973"/>
      <c r="G12" s="973"/>
      <c r="H12" s="973"/>
      <c r="I12" s="973"/>
      <c r="J12" s="974"/>
      <c r="K12" s="1127" t="s">
        <v>356</v>
      </c>
      <c r="L12" s="973"/>
      <c r="M12" s="973"/>
      <c r="N12" s="973"/>
      <c r="O12" s="973"/>
      <c r="P12" s="973"/>
      <c r="Q12" s="974"/>
      <c r="R12" s="1127" t="s">
        <v>628</v>
      </c>
      <c r="S12" s="973"/>
      <c r="T12" s="973"/>
      <c r="U12" s="973"/>
      <c r="V12" s="973"/>
      <c r="W12" s="973"/>
      <c r="X12" s="973"/>
      <c r="Y12" s="973"/>
      <c r="Z12" s="974"/>
      <c r="AA12" s="1127" t="s">
        <v>357</v>
      </c>
      <c r="AB12" s="973"/>
      <c r="AC12" s="973"/>
      <c r="AD12" s="973"/>
      <c r="AE12" s="973"/>
      <c r="AF12" s="973"/>
      <c r="AG12" s="973"/>
      <c r="AH12" s="973"/>
      <c r="AI12" s="973"/>
      <c r="AJ12" s="974"/>
      <c r="AK12" s="1127" t="s">
        <v>20</v>
      </c>
      <c r="AL12" s="973"/>
      <c r="AM12" s="973"/>
      <c r="AN12" s="973"/>
      <c r="AO12" s="973"/>
      <c r="AP12" s="973"/>
      <c r="AQ12" s="973"/>
      <c r="AR12" s="973"/>
    </row>
    <row r="13" spans="1:44" s="31" customFormat="1" ht="30" customHeight="1">
      <c r="A13" s="1131" t="s">
        <v>211</v>
      </c>
      <c r="B13" s="1132"/>
      <c r="C13" s="1134">
        <v>13776</v>
      </c>
      <c r="D13" s="1033"/>
      <c r="E13" s="1033"/>
      <c r="F13" s="1033"/>
      <c r="G13" s="1033"/>
      <c r="H13" s="1033"/>
      <c r="I13" s="1033"/>
      <c r="J13" s="1033"/>
      <c r="K13" s="1033">
        <v>21433</v>
      </c>
      <c r="L13" s="1033"/>
      <c r="M13" s="1033"/>
      <c r="N13" s="1033"/>
      <c r="O13" s="1033"/>
      <c r="P13" s="1033"/>
      <c r="Q13" s="1033"/>
      <c r="R13" s="1033">
        <v>3701</v>
      </c>
      <c r="S13" s="1033"/>
      <c r="T13" s="1033"/>
      <c r="U13" s="1033"/>
      <c r="V13" s="1033"/>
      <c r="W13" s="1033"/>
      <c r="X13" s="1033"/>
      <c r="Y13" s="1033"/>
      <c r="Z13" s="1033"/>
      <c r="AA13" s="1033">
        <v>7</v>
      </c>
      <c r="AB13" s="1033"/>
      <c r="AC13" s="1033"/>
      <c r="AD13" s="1033"/>
      <c r="AE13" s="1033"/>
      <c r="AF13" s="1033"/>
      <c r="AG13" s="1033"/>
      <c r="AH13" s="1033"/>
      <c r="AI13" s="1033"/>
      <c r="AJ13" s="1033"/>
      <c r="AK13" s="1033">
        <f>SUM(C13:AA13)</f>
        <v>38917</v>
      </c>
      <c r="AL13" s="1033"/>
      <c r="AM13" s="1033"/>
      <c r="AN13" s="1033"/>
      <c r="AO13" s="1033"/>
      <c r="AP13" s="1033"/>
      <c r="AQ13" s="1033"/>
      <c r="AR13" s="1033"/>
    </row>
    <row r="14" spans="1:44" s="33" customFormat="1" ht="30" customHeight="1">
      <c r="A14" s="1128" t="s">
        <v>358</v>
      </c>
      <c r="B14" s="1129"/>
      <c r="C14" s="1130">
        <v>13928</v>
      </c>
      <c r="D14" s="999"/>
      <c r="E14" s="999"/>
      <c r="F14" s="999"/>
      <c r="G14" s="999"/>
      <c r="H14" s="999"/>
      <c r="I14" s="999"/>
      <c r="J14" s="999"/>
      <c r="K14" s="999">
        <v>24953</v>
      </c>
      <c r="L14" s="999"/>
      <c r="M14" s="999"/>
      <c r="N14" s="999"/>
      <c r="O14" s="999"/>
      <c r="P14" s="999"/>
      <c r="Q14" s="999"/>
      <c r="R14" s="999">
        <v>4043</v>
      </c>
      <c r="S14" s="999"/>
      <c r="T14" s="999"/>
      <c r="U14" s="999"/>
      <c r="V14" s="999"/>
      <c r="W14" s="999"/>
      <c r="X14" s="999"/>
      <c r="Y14" s="999"/>
      <c r="Z14" s="999"/>
      <c r="AA14" s="999">
        <v>7</v>
      </c>
      <c r="AB14" s="999"/>
      <c r="AC14" s="999"/>
      <c r="AD14" s="999"/>
      <c r="AE14" s="999"/>
      <c r="AF14" s="999"/>
      <c r="AG14" s="999"/>
      <c r="AH14" s="999"/>
      <c r="AI14" s="999"/>
      <c r="AJ14" s="999"/>
      <c r="AK14" s="999">
        <f>SUM(C14:AA14)</f>
        <v>42931</v>
      </c>
      <c r="AL14" s="999"/>
      <c r="AM14" s="999"/>
      <c r="AN14" s="999"/>
      <c r="AO14" s="999"/>
      <c r="AP14" s="999"/>
      <c r="AQ14" s="999"/>
      <c r="AR14" s="999"/>
    </row>
    <row r="15" spans="1:44" s="530" customFormat="1" ht="30" customHeight="1" thickBot="1">
      <c r="A15" s="1067" t="s">
        <v>626</v>
      </c>
      <c r="B15" s="1068"/>
      <c r="C15" s="1135">
        <v>14205</v>
      </c>
      <c r="D15" s="1002"/>
      <c r="E15" s="1002"/>
      <c r="F15" s="1002"/>
      <c r="G15" s="1002"/>
      <c r="H15" s="1002"/>
      <c r="I15" s="1002"/>
      <c r="J15" s="1002"/>
      <c r="K15" s="1002">
        <v>24953</v>
      </c>
      <c r="L15" s="1002"/>
      <c r="M15" s="1002"/>
      <c r="N15" s="1002"/>
      <c r="O15" s="1002"/>
      <c r="P15" s="1002"/>
      <c r="Q15" s="1002"/>
      <c r="R15" s="1002">
        <v>4470</v>
      </c>
      <c r="S15" s="1002"/>
      <c r="T15" s="1002"/>
      <c r="U15" s="1002"/>
      <c r="V15" s="1002"/>
      <c r="W15" s="1002"/>
      <c r="X15" s="1002"/>
      <c r="Y15" s="1002"/>
      <c r="Z15" s="1002"/>
      <c r="AA15" s="1002">
        <v>7</v>
      </c>
      <c r="AB15" s="1002"/>
      <c r="AC15" s="1002"/>
      <c r="AD15" s="1002"/>
      <c r="AE15" s="1002"/>
      <c r="AF15" s="1002"/>
      <c r="AG15" s="1002"/>
      <c r="AH15" s="1002"/>
      <c r="AI15" s="1002"/>
      <c r="AJ15" s="1002"/>
      <c r="AK15" s="1002">
        <f>SUM(C15:AA15)</f>
        <v>43635</v>
      </c>
      <c r="AL15" s="1002"/>
      <c r="AM15" s="1002"/>
      <c r="AN15" s="1002"/>
      <c r="AO15" s="1002"/>
      <c r="AP15" s="1002"/>
      <c r="AQ15" s="1002"/>
      <c r="AR15" s="1002"/>
    </row>
    <row r="16" spans="1:44" s="31" customFormat="1" ht="15.75" customHeight="1">
      <c r="A16" s="47" t="s">
        <v>354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</row>
    <row r="17" spans="1:17" s="261" customFormat="1" ht="15" customHeight="1">
      <c r="A17" s="255"/>
      <c r="B17" s="255"/>
      <c r="C17" s="256"/>
      <c r="D17" s="256"/>
      <c r="E17" s="256"/>
      <c r="F17" s="256"/>
      <c r="G17" s="262"/>
      <c r="H17" s="262"/>
      <c r="I17" s="256"/>
      <c r="J17" s="257"/>
      <c r="K17" s="263"/>
      <c r="L17" s="263"/>
      <c r="M17" s="263"/>
      <c r="N17" s="258"/>
      <c r="O17" s="259"/>
      <c r="P17" s="259"/>
      <c r="Q17" s="260"/>
    </row>
    <row r="18" spans="2:15" s="90" customFormat="1" ht="15" customHeight="1">
      <c r="B18" s="264"/>
      <c r="C18" s="264"/>
      <c r="D18" s="264"/>
      <c r="E18" s="264"/>
      <c r="F18" s="264"/>
      <c r="G18" s="91"/>
      <c r="H18" s="91"/>
      <c r="I18" s="91"/>
      <c r="J18" s="91"/>
      <c r="K18" s="91"/>
      <c r="L18" s="91"/>
      <c r="M18" s="91"/>
      <c r="N18" s="91"/>
      <c r="O18" s="91"/>
    </row>
    <row r="19" ht="15" customHeight="1"/>
    <row r="20" ht="15" customHeight="1"/>
    <row r="21" spans="1:16" s="261" customFormat="1" ht="15" customHeight="1">
      <c r="A21" s="255"/>
      <c r="B21" s="256"/>
      <c r="C21" s="256"/>
      <c r="D21" s="256"/>
      <c r="E21" s="256"/>
      <c r="F21" s="256"/>
      <c r="G21" s="256"/>
      <c r="H21" s="256"/>
      <c r="I21" s="257"/>
      <c r="J21" s="256"/>
      <c r="K21" s="256"/>
      <c r="L21" s="256"/>
      <c r="M21" s="258"/>
      <c r="N21" s="259"/>
      <c r="O21" s="259"/>
      <c r="P21" s="260"/>
    </row>
    <row r="22" ht="15" customHeight="1"/>
    <row r="23" spans="1:16" s="261" customFormat="1" ht="15" customHeight="1">
      <c r="A23" s="255"/>
      <c r="B23" s="256"/>
      <c r="C23" s="256"/>
      <c r="D23" s="256"/>
      <c r="E23" s="256"/>
      <c r="F23" s="256"/>
      <c r="G23" s="256"/>
      <c r="H23" s="256"/>
      <c r="I23" s="257"/>
      <c r="J23" s="256"/>
      <c r="K23" s="256"/>
      <c r="L23" s="256"/>
      <c r="M23" s="258"/>
      <c r="N23" s="259"/>
      <c r="O23" s="259"/>
      <c r="P23" s="260"/>
    </row>
    <row r="24" spans="1:16" s="261" customFormat="1" ht="15" customHeight="1">
      <c r="A24" s="255"/>
      <c r="B24" s="256"/>
      <c r="C24" s="256"/>
      <c r="D24" s="256"/>
      <c r="E24" s="256"/>
      <c r="F24" s="256"/>
      <c r="G24" s="256"/>
      <c r="H24" s="256"/>
      <c r="I24" s="265"/>
      <c r="J24" s="256"/>
      <c r="K24" s="256"/>
      <c r="L24" s="256"/>
      <c r="M24" s="258"/>
      <c r="N24" s="259"/>
      <c r="O24" s="259"/>
      <c r="P24" s="260"/>
    </row>
    <row r="25" spans="1:16" s="261" customFormat="1" ht="15" customHeight="1">
      <c r="A25" s="255"/>
      <c r="B25" s="256"/>
      <c r="C25" s="256"/>
      <c r="D25" s="256"/>
      <c r="E25" s="256"/>
      <c r="F25" s="256"/>
      <c r="G25" s="256"/>
      <c r="H25" s="256"/>
      <c r="I25" s="265"/>
      <c r="M25" s="258"/>
      <c r="N25" s="259"/>
      <c r="O25" s="259"/>
      <c r="P25" s="260"/>
    </row>
    <row r="26" ht="15" customHeight="1"/>
    <row r="27" spans="1:16" s="261" customFormat="1" ht="13.5" customHeight="1">
      <c r="A27" s="266"/>
      <c r="B27" s="256"/>
      <c r="C27" s="256"/>
      <c r="D27" s="256"/>
      <c r="E27" s="256"/>
      <c r="F27" s="256"/>
      <c r="G27" s="256"/>
      <c r="H27" s="256"/>
      <c r="I27" s="265"/>
      <c r="J27" s="267"/>
      <c r="K27" s="267"/>
      <c r="L27" s="267"/>
      <c r="M27" s="258"/>
      <c r="N27" s="259"/>
      <c r="O27" s="259"/>
      <c r="P27" s="260"/>
    </row>
    <row r="29" spans="1:16" s="261" customFormat="1" ht="12.75" customHeight="1">
      <c r="A29" s="268"/>
      <c r="B29" s="256"/>
      <c r="C29" s="256"/>
      <c r="D29" s="256"/>
      <c r="E29" s="256"/>
      <c r="F29" s="256"/>
      <c r="G29" s="256"/>
      <c r="H29" s="256"/>
      <c r="I29" s="265"/>
      <c r="J29" s="269"/>
      <c r="K29" s="269"/>
      <c r="L29" s="269"/>
      <c r="M29" s="258"/>
      <c r="N29" s="259"/>
      <c r="O29" s="259"/>
      <c r="P29" s="260"/>
    </row>
    <row r="32" spans="1:16" s="261" customFormat="1" ht="12.75" customHeight="1">
      <c r="A32" s="268"/>
      <c r="B32" s="256"/>
      <c r="C32" s="256"/>
      <c r="D32" s="256"/>
      <c r="E32" s="256"/>
      <c r="F32" s="256"/>
      <c r="G32" s="256"/>
      <c r="H32" s="256"/>
      <c r="I32" s="265"/>
      <c r="J32" s="270"/>
      <c r="K32" s="270"/>
      <c r="L32" s="270"/>
      <c r="M32" s="270"/>
      <c r="N32" s="259"/>
      <c r="O32" s="259"/>
      <c r="P32" s="260"/>
    </row>
    <row r="33" spans="1:16" s="261" customFormat="1" ht="12.75" customHeight="1">
      <c r="A33" s="268"/>
      <c r="B33" s="256"/>
      <c r="C33" s="256"/>
      <c r="D33" s="256"/>
      <c r="E33" s="256"/>
      <c r="F33" s="256"/>
      <c r="G33" s="256"/>
      <c r="H33" s="256"/>
      <c r="I33" s="265"/>
      <c r="J33" s="269"/>
      <c r="K33" s="269"/>
      <c r="L33" s="269"/>
      <c r="M33" s="258"/>
      <c r="N33" s="259"/>
      <c r="O33" s="259"/>
      <c r="P33" s="260"/>
    </row>
    <row r="34" spans="1:16" s="261" customFormat="1" ht="12.75" customHeight="1">
      <c r="A34" s="268"/>
      <c r="B34" s="256"/>
      <c r="C34" s="256"/>
      <c r="D34" s="256"/>
      <c r="E34" s="256"/>
      <c r="F34" s="256"/>
      <c r="G34" s="256"/>
      <c r="H34" s="256"/>
      <c r="I34" s="265"/>
      <c r="J34" s="271"/>
      <c r="K34" s="271"/>
      <c r="L34" s="271"/>
      <c r="M34" s="270"/>
      <c r="N34" s="259"/>
      <c r="O34" s="259"/>
      <c r="P34" s="260"/>
    </row>
    <row r="35" spans="1:16" s="261" customFormat="1" ht="12.75" customHeight="1">
      <c r="A35" s="268"/>
      <c r="B35" s="256"/>
      <c r="C35" s="256"/>
      <c r="D35" s="256"/>
      <c r="E35" s="256"/>
      <c r="F35" s="256"/>
      <c r="G35" s="256"/>
      <c r="H35" s="256"/>
      <c r="I35" s="265"/>
      <c r="J35" s="267"/>
      <c r="K35" s="267"/>
      <c r="L35" s="267"/>
      <c r="M35" s="258"/>
      <c r="N35" s="259"/>
      <c r="O35" s="259"/>
      <c r="P35" s="260"/>
    </row>
    <row r="36" spans="1:16" s="261" customFormat="1" ht="12.75" customHeight="1">
      <c r="A36" s="268"/>
      <c r="B36" s="256"/>
      <c r="C36" s="256"/>
      <c r="D36" s="256"/>
      <c r="E36" s="256"/>
      <c r="F36" s="256"/>
      <c r="G36" s="256"/>
      <c r="H36" s="256"/>
      <c r="I36" s="257"/>
      <c r="J36" s="271"/>
      <c r="K36" s="271"/>
      <c r="L36" s="271"/>
      <c r="M36" s="270"/>
      <c r="N36" s="259"/>
      <c r="O36" s="259"/>
      <c r="P36" s="260"/>
    </row>
    <row r="37" spans="1:16" s="261" customFormat="1" ht="12.75" customHeight="1">
      <c r="A37" s="268"/>
      <c r="B37" s="256"/>
      <c r="C37" s="256"/>
      <c r="D37" s="256"/>
      <c r="E37" s="256"/>
      <c r="F37" s="256"/>
      <c r="G37" s="256"/>
      <c r="H37" s="256"/>
      <c r="I37" s="257"/>
      <c r="J37" s="267"/>
      <c r="K37" s="267"/>
      <c r="L37" s="267"/>
      <c r="M37" s="258"/>
      <c r="N37" s="259"/>
      <c r="O37" s="259"/>
      <c r="P37" s="260"/>
    </row>
    <row r="38" s="23" customFormat="1" ht="13.5" customHeight="1"/>
    <row r="39" s="23" customFormat="1" ht="13.5" customHeight="1"/>
    <row r="40" s="23" customFormat="1" ht="13.5" customHeight="1"/>
    <row r="41" s="23" customFormat="1" ht="13.5" customHeight="1"/>
    <row r="42" s="23" customFormat="1" ht="13.5" customHeight="1"/>
    <row r="43" s="23" customFormat="1" ht="13.5" customHeight="1"/>
    <row r="44" spans="1:10" s="23" customFormat="1" ht="21" customHeight="1">
      <c r="A44" s="816">
        <v>47</v>
      </c>
      <c r="B44" s="816"/>
      <c r="C44" s="816"/>
      <c r="D44" s="816"/>
      <c r="E44" s="816"/>
      <c r="F44" s="816"/>
      <c r="G44" s="816"/>
      <c r="H44" s="816"/>
      <c r="I44" s="816"/>
      <c r="J44" s="816"/>
    </row>
    <row r="45" ht="13.5" customHeight="1"/>
    <row r="46" ht="13.5" customHeight="1"/>
    <row r="47" ht="13.5" customHeight="1"/>
    <row r="48" ht="12.7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mergeCells count="61">
    <mergeCell ref="U6:Y6"/>
    <mergeCell ref="Z6:AE6"/>
    <mergeCell ref="AK14:AR14"/>
    <mergeCell ref="U7:Y7"/>
    <mergeCell ref="Z7:AE7"/>
    <mergeCell ref="AK12:AR12"/>
    <mergeCell ref="R12:Z12"/>
    <mergeCell ref="AK15:AR15"/>
    <mergeCell ref="A15:B15"/>
    <mergeCell ref="C15:J15"/>
    <mergeCell ref="K15:Q15"/>
    <mergeCell ref="R15:Z15"/>
    <mergeCell ref="C7:H7"/>
    <mergeCell ref="I7:M7"/>
    <mergeCell ref="N7:T7"/>
    <mergeCell ref="AA15:AJ15"/>
    <mergeCell ref="AA14:AJ14"/>
    <mergeCell ref="K12:Q12"/>
    <mergeCell ref="K13:Q13"/>
    <mergeCell ref="R13:Z13"/>
    <mergeCell ref="AA12:AJ12"/>
    <mergeCell ref="AA13:AJ13"/>
    <mergeCell ref="A44:J44"/>
    <mergeCell ref="A14:B14"/>
    <mergeCell ref="C14:J14"/>
    <mergeCell ref="A13:B13"/>
    <mergeCell ref="C13:J13"/>
    <mergeCell ref="AF4:AR4"/>
    <mergeCell ref="K14:Q14"/>
    <mergeCell ref="R14:Z14"/>
    <mergeCell ref="A3:B3"/>
    <mergeCell ref="C4:H4"/>
    <mergeCell ref="C5:H5"/>
    <mergeCell ref="I4:M4"/>
    <mergeCell ref="I5:M5"/>
    <mergeCell ref="C3:M3"/>
    <mergeCell ref="N4:T4"/>
    <mergeCell ref="Z3:AE3"/>
    <mergeCell ref="U4:Y4"/>
    <mergeCell ref="Z4:AE4"/>
    <mergeCell ref="A4:B4"/>
    <mergeCell ref="A1:AR2"/>
    <mergeCell ref="A6:B6"/>
    <mergeCell ref="C6:H6"/>
    <mergeCell ref="I6:M6"/>
    <mergeCell ref="N6:T6"/>
    <mergeCell ref="U5:Y5"/>
    <mergeCell ref="Z5:AE5"/>
    <mergeCell ref="A5:B5"/>
    <mergeCell ref="AF3:AR3"/>
    <mergeCell ref="N3:Y3"/>
    <mergeCell ref="AF5:AR5"/>
    <mergeCell ref="AF6:AR6"/>
    <mergeCell ref="AF7:AR7"/>
    <mergeCell ref="AK13:AR13"/>
    <mergeCell ref="A10:AR10"/>
    <mergeCell ref="A12:B12"/>
    <mergeCell ref="AC11:AR11"/>
    <mergeCell ref="N5:T5"/>
    <mergeCell ref="C12:J12"/>
    <mergeCell ref="A7:B7"/>
  </mergeCells>
  <printOptions/>
  <pageMargins left="0.3937007874015748" right="0.9055118110236221" top="0.7874015748031497" bottom="0.7874015748031497" header="0.3937007874015748" footer="0.5905511811023623"/>
  <pageSetup horizontalDpi="300" verticalDpi="300" orientation="portrait" paperSize="9" r:id="rId2"/>
  <headerFooter alignWithMargins="0">
    <oddHeader>&amp;L&amp;"ＭＳ Ｐゴシック,太字"&amp;10教育・文化</oddHeader>
    <oddFooter>&amp;C&amp;"ＭＳ 明朝,標準"&amp;10 60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P36"/>
  <sheetViews>
    <sheetView showGridLines="0" view="pageBreakPreview" zoomScaleSheetLayoutView="100" workbookViewId="0" topLeftCell="A19">
      <selection activeCell="U14" sqref="U14"/>
    </sheetView>
  </sheetViews>
  <sheetFormatPr defaultColWidth="9.00390625" defaultRowHeight="13.5"/>
  <cols>
    <col min="1" max="2" width="3.125" style="52" customWidth="1"/>
    <col min="3" max="3" width="8.875" style="52" customWidth="1"/>
    <col min="4" max="5" width="0.6171875" style="52" customWidth="1"/>
    <col min="6" max="6" width="28.375" style="52" customWidth="1"/>
    <col min="7" max="7" width="0.6171875" style="52" customWidth="1"/>
    <col min="8" max="8" width="6.625" style="52" customWidth="1"/>
    <col min="9" max="9" width="16.625" style="52" customWidth="1"/>
    <col min="10" max="10" width="0.6171875" style="674" customWidth="1"/>
    <col min="11" max="11" width="10.00390625" style="674" customWidth="1"/>
    <col min="12" max="12" width="0.6171875" style="674" customWidth="1"/>
    <col min="13" max="13" width="4.50390625" style="52" customWidth="1"/>
    <col min="14" max="16" width="3.375" style="52" customWidth="1"/>
    <col min="17" max="16384" width="9.00390625" style="81" customWidth="1"/>
  </cols>
  <sheetData>
    <row r="1" spans="1:16" ht="27" customHeight="1">
      <c r="A1" s="730"/>
      <c r="B1" s="730"/>
      <c r="C1" s="730"/>
      <c r="D1" s="730"/>
      <c r="E1" s="730"/>
      <c r="F1" s="730"/>
      <c r="G1" s="730"/>
      <c r="H1" s="730"/>
      <c r="I1" s="730"/>
      <c r="J1" s="281"/>
      <c r="K1" s="281"/>
      <c r="L1" s="281"/>
      <c r="M1" s="29"/>
      <c r="N1" s="101"/>
      <c r="O1" s="29"/>
      <c r="P1" s="29"/>
    </row>
    <row r="2" spans="1:16" ht="15" customHeight="1">
      <c r="A2" s="99"/>
      <c r="B2" s="63"/>
      <c r="C2" s="63"/>
      <c r="D2" s="63"/>
      <c r="E2" s="63"/>
      <c r="F2" s="63"/>
      <c r="G2" s="63"/>
      <c r="H2" s="63"/>
      <c r="I2" s="63"/>
      <c r="J2" s="281"/>
      <c r="K2" s="281"/>
      <c r="L2" s="281"/>
      <c r="M2" s="29"/>
      <c r="N2" s="101"/>
      <c r="O2" s="29"/>
      <c r="P2" s="29"/>
    </row>
    <row r="3" spans="1:16" ht="16.5" customHeight="1" thickBot="1">
      <c r="A3" s="282" t="s">
        <v>360</v>
      </c>
      <c r="B3" s="282"/>
      <c r="C3" s="282"/>
      <c r="D3" s="282"/>
      <c r="E3" s="282"/>
      <c r="F3" s="282"/>
      <c r="G3" s="282"/>
      <c r="H3" s="282"/>
      <c r="I3" s="282"/>
      <c r="J3" s="781" t="s">
        <v>629</v>
      </c>
      <c r="K3" s="781"/>
      <c r="L3" s="781"/>
      <c r="M3" s="781"/>
      <c r="N3" s="781"/>
      <c r="O3" s="781"/>
      <c r="P3" s="781"/>
    </row>
    <row r="4" spans="1:16" ht="18.75" customHeight="1">
      <c r="A4" s="1163" t="s">
        <v>361</v>
      </c>
      <c r="B4" s="1164"/>
      <c r="C4" s="1164"/>
      <c r="D4" s="1164"/>
      <c r="E4" s="1166" t="s">
        <v>362</v>
      </c>
      <c r="F4" s="1167"/>
      <c r="G4" s="1163"/>
      <c r="H4" s="283" t="s">
        <v>363</v>
      </c>
      <c r="I4" s="284" t="s">
        <v>364</v>
      </c>
      <c r="J4" s="146"/>
      <c r="K4" s="287" t="s">
        <v>365</v>
      </c>
      <c r="L4" s="147"/>
      <c r="M4" s="1168" t="s">
        <v>366</v>
      </c>
      <c r="N4" s="1169"/>
      <c r="O4" s="1169"/>
      <c r="P4" s="1169"/>
    </row>
    <row r="5" spans="1:16" ht="30" customHeight="1" thickBot="1">
      <c r="A5" s="1171" t="s">
        <v>367</v>
      </c>
      <c r="B5" s="1172"/>
      <c r="C5" s="637" t="s">
        <v>368</v>
      </c>
      <c r="D5" s="638"/>
      <c r="E5" s="637"/>
      <c r="F5" s="639" t="s">
        <v>369</v>
      </c>
      <c r="G5" s="638"/>
      <c r="H5" s="638" t="s">
        <v>370</v>
      </c>
      <c r="I5" s="640" t="s">
        <v>371</v>
      </c>
      <c r="J5" s="641"/>
      <c r="K5" s="639" t="s">
        <v>372</v>
      </c>
      <c r="L5" s="642"/>
      <c r="M5" s="719" t="s">
        <v>698</v>
      </c>
      <c r="N5" s="658" t="s">
        <v>701</v>
      </c>
      <c r="O5" s="658" t="s">
        <v>700</v>
      </c>
      <c r="P5" s="658" t="s">
        <v>699</v>
      </c>
    </row>
    <row r="6" spans="1:16" ht="19.5" customHeight="1">
      <c r="A6" s="1165" t="s">
        <v>373</v>
      </c>
      <c r="B6" s="1165"/>
      <c r="C6" s="1165"/>
      <c r="D6" s="1165"/>
      <c r="E6" s="1165"/>
      <c r="F6" s="1165"/>
      <c r="G6" s="288"/>
      <c r="H6" s="288"/>
      <c r="I6" s="289"/>
      <c r="J6" s="290"/>
      <c r="K6" s="290"/>
      <c r="L6" s="290"/>
      <c r="M6" s="291"/>
      <c r="N6" s="292"/>
      <c r="O6" s="293"/>
      <c r="P6" s="293"/>
    </row>
    <row r="7" spans="1:16" ht="19.5" customHeight="1">
      <c r="A7" s="636"/>
      <c r="B7" s="636"/>
      <c r="C7" s="636"/>
      <c r="D7" s="636"/>
      <c r="E7" s="636"/>
      <c r="F7" s="636"/>
      <c r="G7" s="288"/>
      <c r="H7" s="288"/>
      <c r="I7" s="289"/>
      <c r="J7" s="290"/>
      <c r="K7" s="290"/>
      <c r="L7" s="290"/>
      <c r="M7" s="291"/>
      <c r="N7" s="292"/>
      <c r="O7" s="293"/>
      <c r="P7" s="293"/>
    </row>
    <row r="8" spans="1:16" ht="15.75" customHeight="1" thickBot="1">
      <c r="A8" s="1170" t="s">
        <v>374</v>
      </c>
      <c r="B8" s="1170"/>
      <c r="C8" s="1170"/>
      <c r="D8" s="1170"/>
      <c r="E8" s="1170"/>
      <c r="F8" s="1170"/>
      <c r="G8" s="282"/>
      <c r="H8" s="282"/>
      <c r="I8" s="282"/>
      <c r="J8" s="781" t="s">
        <v>629</v>
      </c>
      <c r="K8" s="781"/>
      <c r="L8" s="781"/>
      <c r="M8" s="781"/>
      <c r="N8" s="781"/>
      <c r="O8" s="781"/>
      <c r="P8" s="781"/>
    </row>
    <row r="9" spans="1:16" ht="18.75" customHeight="1">
      <c r="A9" s="1163" t="s">
        <v>361</v>
      </c>
      <c r="B9" s="1164"/>
      <c r="C9" s="1164"/>
      <c r="D9" s="1164"/>
      <c r="E9" s="1166" t="s">
        <v>362</v>
      </c>
      <c r="F9" s="1167"/>
      <c r="G9" s="1163"/>
      <c r="H9" s="283" t="s">
        <v>363</v>
      </c>
      <c r="I9" s="284" t="s">
        <v>364</v>
      </c>
      <c r="J9" s="146"/>
      <c r="K9" s="287" t="s">
        <v>365</v>
      </c>
      <c r="L9" s="147"/>
      <c r="M9" s="1168" t="s">
        <v>366</v>
      </c>
      <c r="N9" s="1169"/>
      <c r="O9" s="1169"/>
      <c r="P9" s="1169"/>
    </row>
    <row r="10" spans="1:16" s="76" customFormat="1" ht="28.5" customHeight="1">
      <c r="A10" s="1178" t="s">
        <v>691</v>
      </c>
      <c r="B10" s="1179"/>
      <c r="C10" s="1173" t="s">
        <v>375</v>
      </c>
      <c r="D10" s="643"/>
      <c r="E10" s="644"/>
      <c r="F10" s="645" t="s">
        <v>376</v>
      </c>
      <c r="G10" s="646"/>
      <c r="H10" s="646">
        <v>1</v>
      </c>
      <c r="I10" s="647" t="s">
        <v>377</v>
      </c>
      <c r="J10" s="648"/>
      <c r="K10" s="649" t="s">
        <v>378</v>
      </c>
      <c r="L10" s="650"/>
      <c r="M10" s="718" t="s">
        <v>379</v>
      </c>
      <c r="N10" s="651" t="s">
        <v>380</v>
      </c>
      <c r="O10" s="651" t="s">
        <v>381</v>
      </c>
      <c r="P10" s="651" t="s">
        <v>382</v>
      </c>
    </row>
    <row r="11" spans="1:16" s="76" customFormat="1" ht="28.5" customHeight="1" thickBot="1">
      <c r="A11" s="1180"/>
      <c r="B11" s="1181"/>
      <c r="C11" s="1177"/>
      <c r="D11" s="652"/>
      <c r="E11" s="653"/>
      <c r="F11" s="654" t="s">
        <v>383</v>
      </c>
      <c r="G11" s="652"/>
      <c r="H11" s="652">
        <v>1</v>
      </c>
      <c r="I11" s="655" t="s">
        <v>384</v>
      </c>
      <c r="J11" s="656"/>
      <c r="K11" s="657" t="s">
        <v>385</v>
      </c>
      <c r="L11" s="642"/>
      <c r="M11" s="719" t="s">
        <v>379</v>
      </c>
      <c r="N11" s="658" t="s">
        <v>386</v>
      </c>
      <c r="O11" s="658" t="s">
        <v>387</v>
      </c>
      <c r="P11" s="658" t="s">
        <v>388</v>
      </c>
    </row>
    <row r="12" spans="1:16" ht="19.5" customHeight="1">
      <c r="A12" s="1165" t="s">
        <v>389</v>
      </c>
      <c r="B12" s="1165"/>
      <c r="C12" s="1165"/>
      <c r="D12" s="1165"/>
      <c r="E12" s="1165"/>
      <c r="F12" s="1165"/>
      <c r="G12" s="288"/>
      <c r="H12" s="288"/>
      <c r="I12" s="289"/>
      <c r="J12" s="290"/>
      <c r="K12" s="290"/>
      <c r="L12" s="290"/>
      <c r="M12" s="291"/>
      <c r="N12" s="292"/>
      <c r="O12" s="293"/>
      <c r="P12" s="293"/>
    </row>
    <row r="13" spans="1:16" ht="19.5" customHeight="1">
      <c r="A13" s="636"/>
      <c r="B13" s="636"/>
      <c r="C13" s="636"/>
      <c r="D13" s="636"/>
      <c r="E13" s="636"/>
      <c r="F13" s="636"/>
      <c r="G13" s="288"/>
      <c r="H13" s="288"/>
      <c r="I13" s="289"/>
      <c r="J13" s="290"/>
      <c r="K13" s="290"/>
      <c r="L13" s="290"/>
      <c r="M13" s="291"/>
      <c r="N13" s="292"/>
      <c r="O13" s="293"/>
      <c r="P13" s="293"/>
    </row>
    <row r="14" spans="1:16" ht="16.5" customHeight="1" thickBot="1">
      <c r="A14" s="282" t="s">
        <v>390</v>
      </c>
      <c r="B14" s="282"/>
      <c r="C14" s="282"/>
      <c r="D14" s="282"/>
      <c r="E14" s="282"/>
      <c r="F14" s="282"/>
      <c r="G14" s="282"/>
      <c r="H14" s="282"/>
      <c r="I14" s="282"/>
      <c r="J14" s="781" t="s">
        <v>629</v>
      </c>
      <c r="K14" s="781"/>
      <c r="L14" s="781"/>
      <c r="M14" s="781"/>
      <c r="N14" s="781"/>
      <c r="O14" s="781"/>
      <c r="P14" s="781"/>
    </row>
    <row r="15" spans="1:16" ht="18.75" customHeight="1">
      <c r="A15" s="1163" t="s">
        <v>361</v>
      </c>
      <c r="B15" s="1164"/>
      <c r="C15" s="1164"/>
      <c r="D15" s="1164"/>
      <c r="E15" s="1166" t="s">
        <v>362</v>
      </c>
      <c r="F15" s="1167"/>
      <c r="G15" s="1163"/>
      <c r="H15" s="283" t="s">
        <v>363</v>
      </c>
      <c r="I15" s="284" t="s">
        <v>364</v>
      </c>
      <c r="J15" s="285"/>
      <c r="K15" s="287" t="s">
        <v>365</v>
      </c>
      <c r="L15" s="286"/>
      <c r="M15" s="1168" t="s">
        <v>366</v>
      </c>
      <c r="N15" s="1169"/>
      <c r="O15" s="1169"/>
      <c r="P15" s="1169"/>
    </row>
    <row r="16" spans="1:16" ht="16.5" customHeight="1">
      <c r="A16" s="1158" t="s">
        <v>391</v>
      </c>
      <c r="B16" s="1158"/>
      <c r="C16" s="1161" t="s">
        <v>392</v>
      </c>
      <c r="D16" s="659"/>
      <c r="E16" s="1153"/>
      <c r="F16" s="1143" t="s">
        <v>393</v>
      </c>
      <c r="G16" s="659"/>
      <c r="H16" s="1140" t="s">
        <v>394</v>
      </c>
      <c r="I16" s="1147" t="s">
        <v>395</v>
      </c>
      <c r="J16" s="1151"/>
      <c r="K16" s="1143" t="s">
        <v>396</v>
      </c>
      <c r="L16" s="290"/>
      <c r="M16" s="660" t="s">
        <v>397</v>
      </c>
      <c r="N16" s="661"/>
      <c r="O16" s="661"/>
      <c r="P16" s="230"/>
    </row>
    <row r="17" spans="1:16" ht="16.5" customHeight="1">
      <c r="A17" s="1159"/>
      <c r="B17" s="1159"/>
      <c r="C17" s="1162"/>
      <c r="D17" s="662"/>
      <c r="E17" s="1153"/>
      <c r="F17" s="1143"/>
      <c r="G17" s="662"/>
      <c r="H17" s="1141"/>
      <c r="I17" s="1147"/>
      <c r="J17" s="1151"/>
      <c r="K17" s="1143"/>
      <c r="L17" s="663"/>
      <c r="M17" s="664"/>
      <c r="N17" s="665">
        <v>40</v>
      </c>
      <c r="O17" s="665">
        <v>1</v>
      </c>
      <c r="P17" s="594">
        <v>1</v>
      </c>
    </row>
    <row r="18" spans="1:16" ht="16.5" customHeight="1">
      <c r="A18" s="1159"/>
      <c r="B18" s="1159"/>
      <c r="C18" s="1161" t="s">
        <v>392</v>
      </c>
      <c r="D18" s="659"/>
      <c r="E18" s="1153"/>
      <c r="F18" s="1143" t="s">
        <v>398</v>
      </c>
      <c r="G18" s="659"/>
      <c r="H18" s="1140" t="s">
        <v>394</v>
      </c>
      <c r="I18" s="1147" t="s">
        <v>399</v>
      </c>
      <c r="J18" s="1151"/>
      <c r="K18" s="1143" t="s">
        <v>400</v>
      </c>
      <c r="L18" s="666"/>
      <c r="M18" s="667" t="s">
        <v>379</v>
      </c>
      <c r="N18" s="1136">
        <v>10</v>
      </c>
      <c r="O18" s="1136">
        <v>2</v>
      </c>
      <c r="P18" s="1138">
        <v>25</v>
      </c>
    </row>
    <row r="19" spans="1:16" ht="16.5" customHeight="1">
      <c r="A19" s="1159"/>
      <c r="B19" s="1159"/>
      <c r="C19" s="1162"/>
      <c r="D19" s="662"/>
      <c r="E19" s="1153"/>
      <c r="F19" s="1143"/>
      <c r="G19" s="662"/>
      <c r="H19" s="1141"/>
      <c r="I19" s="1147"/>
      <c r="J19" s="1151"/>
      <c r="K19" s="1143"/>
      <c r="L19" s="663"/>
      <c r="M19" s="668"/>
      <c r="N19" s="1136"/>
      <c r="O19" s="1136"/>
      <c r="P19" s="1138"/>
    </row>
    <row r="20" spans="1:16" ht="16.5" customHeight="1">
      <c r="A20" s="1159"/>
      <c r="B20" s="1159"/>
      <c r="C20" s="1161" t="s">
        <v>401</v>
      </c>
      <c r="D20" s="659"/>
      <c r="E20" s="1153"/>
      <c r="F20" s="1143" t="s">
        <v>402</v>
      </c>
      <c r="G20" s="659"/>
      <c r="H20" s="1140" t="s">
        <v>403</v>
      </c>
      <c r="I20" s="1147" t="s">
        <v>371</v>
      </c>
      <c r="J20" s="1151"/>
      <c r="K20" s="1143" t="s">
        <v>404</v>
      </c>
      <c r="L20" s="290"/>
      <c r="M20" s="711" t="s">
        <v>397</v>
      </c>
      <c r="N20" s="1136">
        <v>55</v>
      </c>
      <c r="O20" s="1136">
        <v>1</v>
      </c>
      <c r="P20" s="1138">
        <v>22</v>
      </c>
    </row>
    <row r="21" spans="1:16" ht="16.5" customHeight="1">
      <c r="A21" s="1159"/>
      <c r="B21" s="1159"/>
      <c r="C21" s="1162"/>
      <c r="D21" s="662"/>
      <c r="E21" s="1153"/>
      <c r="F21" s="1143"/>
      <c r="G21" s="662"/>
      <c r="H21" s="1141"/>
      <c r="I21" s="1147"/>
      <c r="J21" s="1151"/>
      <c r="K21" s="1143"/>
      <c r="L21" s="290"/>
      <c r="M21" s="712"/>
      <c r="N21" s="1136"/>
      <c r="O21" s="1136"/>
      <c r="P21" s="1138"/>
    </row>
    <row r="22" spans="1:16" ht="16.5" customHeight="1">
      <c r="A22" s="1159"/>
      <c r="B22" s="1159"/>
      <c r="C22" s="1161" t="s">
        <v>401</v>
      </c>
      <c r="D22" s="659"/>
      <c r="E22" s="1153"/>
      <c r="F22" s="1143" t="s">
        <v>405</v>
      </c>
      <c r="G22" s="659"/>
      <c r="H22" s="1140" t="s">
        <v>403</v>
      </c>
      <c r="I22" s="1147" t="s">
        <v>406</v>
      </c>
      <c r="J22" s="1151"/>
      <c r="K22" s="1143" t="s">
        <v>407</v>
      </c>
      <c r="L22" s="666"/>
      <c r="M22" s="711" t="s">
        <v>397</v>
      </c>
      <c r="N22" s="1136">
        <v>55</v>
      </c>
      <c r="O22" s="1136">
        <v>1</v>
      </c>
      <c r="P22" s="1138">
        <v>22</v>
      </c>
    </row>
    <row r="23" spans="1:16" ht="16.5" customHeight="1">
      <c r="A23" s="1159"/>
      <c r="B23" s="1159"/>
      <c r="C23" s="1162"/>
      <c r="D23" s="662"/>
      <c r="E23" s="1153"/>
      <c r="F23" s="1143"/>
      <c r="G23" s="662"/>
      <c r="H23" s="1141"/>
      <c r="I23" s="1147"/>
      <c r="J23" s="1151"/>
      <c r="K23" s="1143"/>
      <c r="L23" s="663"/>
      <c r="M23" s="712"/>
      <c r="N23" s="1136"/>
      <c r="O23" s="1136"/>
      <c r="P23" s="1138"/>
    </row>
    <row r="24" spans="1:16" ht="16.5" customHeight="1">
      <c r="A24" s="1159"/>
      <c r="B24" s="1159"/>
      <c r="C24" s="1161" t="s">
        <v>401</v>
      </c>
      <c r="D24" s="659"/>
      <c r="E24" s="1153"/>
      <c r="F24" s="1143" t="s">
        <v>408</v>
      </c>
      <c r="G24" s="659"/>
      <c r="H24" s="1156" t="s">
        <v>409</v>
      </c>
      <c r="I24" s="1147" t="s">
        <v>406</v>
      </c>
      <c r="J24" s="1151"/>
      <c r="K24" s="1143" t="s">
        <v>407</v>
      </c>
      <c r="L24" s="290"/>
      <c r="M24" s="711" t="s">
        <v>397</v>
      </c>
      <c r="N24" s="1136">
        <v>55</v>
      </c>
      <c r="O24" s="1136">
        <v>1</v>
      </c>
      <c r="P24" s="1138">
        <v>22</v>
      </c>
    </row>
    <row r="25" spans="1:16" ht="16.5" customHeight="1">
      <c r="A25" s="1159"/>
      <c r="B25" s="1159"/>
      <c r="C25" s="1162"/>
      <c r="D25" s="662"/>
      <c r="E25" s="1153"/>
      <c r="F25" s="1143"/>
      <c r="G25" s="662"/>
      <c r="H25" s="1157"/>
      <c r="I25" s="1147"/>
      <c r="J25" s="1151"/>
      <c r="K25" s="1143"/>
      <c r="L25" s="290"/>
      <c r="M25" s="712"/>
      <c r="N25" s="1136"/>
      <c r="O25" s="1136"/>
      <c r="P25" s="1138"/>
    </row>
    <row r="26" spans="1:16" ht="16.5" customHeight="1">
      <c r="A26" s="1159"/>
      <c r="B26" s="1159"/>
      <c r="C26" s="1161" t="s">
        <v>368</v>
      </c>
      <c r="D26" s="659"/>
      <c r="E26" s="1153"/>
      <c r="F26" s="1143" t="s">
        <v>410</v>
      </c>
      <c r="G26" s="659"/>
      <c r="H26" s="1140" t="s">
        <v>411</v>
      </c>
      <c r="I26" s="1147" t="s">
        <v>406</v>
      </c>
      <c r="J26" s="1151"/>
      <c r="K26" s="1143" t="s">
        <v>407</v>
      </c>
      <c r="L26" s="666"/>
      <c r="M26" s="711" t="s">
        <v>397</v>
      </c>
      <c r="N26" s="1136">
        <v>40</v>
      </c>
      <c r="O26" s="1136">
        <v>1</v>
      </c>
      <c r="P26" s="1138">
        <v>1</v>
      </c>
    </row>
    <row r="27" spans="1:16" ht="16.5" customHeight="1">
      <c r="A27" s="1159"/>
      <c r="B27" s="1159"/>
      <c r="C27" s="1162"/>
      <c r="D27" s="662"/>
      <c r="E27" s="1153"/>
      <c r="F27" s="1143"/>
      <c r="G27" s="662"/>
      <c r="H27" s="1141"/>
      <c r="I27" s="1147"/>
      <c r="J27" s="1151"/>
      <c r="K27" s="1143"/>
      <c r="L27" s="663"/>
      <c r="M27" s="712"/>
      <c r="N27" s="1136"/>
      <c r="O27" s="1136"/>
      <c r="P27" s="1138"/>
    </row>
    <row r="28" spans="1:16" ht="16.5" customHeight="1">
      <c r="A28" s="1159"/>
      <c r="B28" s="1159"/>
      <c r="C28" s="1161" t="s">
        <v>412</v>
      </c>
      <c r="D28" s="659"/>
      <c r="E28" s="1153"/>
      <c r="F28" s="1143" t="s">
        <v>413</v>
      </c>
      <c r="G28" s="659"/>
      <c r="H28" s="1154" t="s">
        <v>414</v>
      </c>
      <c r="I28" s="1147" t="s">
        <v>415</v>
      </c>
      <c r="J28" s="1151"/>
      <c r="K28" s="1143" t="s">
        <v>416</v>
      </c>
      <c r="L28" s="290"/>
      <c r="M28" s="711" t="s">
        <v>397</v>
      </c>
      <c r="N28" s="1136">
        <v>49</v>
      </c>
      <c r="O28" s="1136">
        <v>7</v>
      </c>
      <c r="P28" s="1138">
        <v>1</v>
      </c>
    </row>
    <row r="29" spans="1:16" ht="16.5" customHeight="1">
      <c r="A29" s="1160"/>
      <c r="B29" s="1160"/>
      <c r="C29" s="1162"/>
      <c r="D29" s="662"/>
      <c r="E29" s="1153"/>
      <c r="F29" s="1143"/>
      <c r="G29" s="662"/>
      <c r="H29" s="1155"/>
      <c r="I29" s="1147"/>
      <c r="J29" s="1151"/>
      <c r="K29" s="1143"/>
      <c r="L29" s="290"/>
      <c r="M29" s="712"/>
      <c r="N29" s="1136"/>
      <c r="O29" s="1136"/>
      <c r="P29" s="1138"/>
    </row>
    <row r="30" spans="1:16" ht="16.5" customHeight="1">
      <c r="A30" s="1175" t="s">
        <v>417</v>
      </c>
      <c r="B30" s="1175"/>
      <c r="C30" s="1173" t="s">
        <v>418</v>
      </c>
      <c r="D30" s="659"/>
      <c r="E30" s="1153"/>
      <c r="F30" s="1143" t="s">
        <v>419</v>
      </c>
      <c r="G30" s="659"/>
      <c r="H30" s="1140" t="s">
        <v>127</v>
      </c>
      <c r="I30" s="1147" t="s">
        <v>420</v>
      </c>
      <c r="J30" s="1148"/>
      <c r="K30" s="1145" t="s">
        <v>421</v>
      </c>
      <c r="L30" s="669"/>
      <c r="M30" s="667" t="s">
        <v>379</v>
      </c>
      <c r="N30" s="1136">
        <v>6</v>
      </c>
      <c r="O30" s="1136">
        <v>2</v>
      </c>
      <c r="P30" s="1138">
        <v>24</v>
      </c>
    </row>
    <row r="31" spans="1:16" ht="16.5" customHeight="1">
      <c r="A31" s="1176"/>
      <c r="B31" s="1176"/>
      <c r="C31" s="1174"/>
      <c r="D31" s="662"/>
      <c r="E31" s="1153"/>
      <c r="F31" s="1143"/>
      <c r="G31" s="662"/>
      <c r="H31" s="1141"/>
      <c r="I31" s="1147"/>
      <c r="J31" s="1149"/>
      <c r="K31" s="1146"/>
      <c r="L31" s="670"/>
      <c r="M31" s="712"/>
      <c r="N31" s="1136"/>
      <c r="O31" s="1136"/>
      <c r="P31" s="1138"/>
    </row>
    <row r="32" spans="1:16" ht="16.5" customHeight="1">
      <c r="A32" s="1182" t="s">
        <v>422</v>
      </c>
      <c r="B32" s="1182"/>
      <c r="C32" s="1161" t="s">
        <v>423</v>
      </c>
      <c r="D32" s="659"/>
      <c r="E32" s="1153"/>
      <c r="F32" s="1143" t="s">
        <v>424</v>
      </c>
      <c r="G32" s="659"/>
      <c r="H32" s="1140" t="s">
        <v>425</v>
      </c>
      <c r="I32" s="1147" t="s">
        <v>426</v>
      </c>
      <c r="J32" s="1151"/>
      <c r="K32" s="1143" t="s">
        <v>427</v>
      </c>
      <c r="L32" s="290"/>
      <c r="M32" s="660" t="s">
        <v>397</v>
      </c>
      <c r="N32" s="1136">
        <v>40</v>
      </c>
      <c r="O32" s="1136">
        <v>1</v>
      </c>
      <c r="P32" s="1138">
        <v>1</v>
      </c>
    </row>
    <row r="33" spans="1:16" ht="16.5" customHeight="1">
      <c r="A33" s="1183"/>
      <c r="B33" s="1183"/>
      <c r="C33" s="1162"/>
      <c r="D33" s="662"/>
      <c r="E33" s="1153"/>
      <c r="F33" s="1143"/>
      <c r="G33" s="662"/>
      <c r="H33" s="1141"/>
      <c r="I33" s="1147"/>
      <c r="J33" s="1151"/>
      <c r="K33" s="1143"/>
      <c r="L33" s="663"/>
      <c r="M33" s="712"/>
      <c r="N33" s="1136"/>
      <c r="O33" s="1136"/>
      <c r="P33" s="1138"/>
    </row>
    <row r="34" spans="1:16" ht="16.5" customHeight="1">
      <c r="A34" s="1183"/>
      <c r="B34" s="1183"/>
      <c r="C34" s="1173" t="s">
        <v>428</v>
      </c>
      <c r="D34" s="659"/>
      <c r="E34" s="1153"/>
      <c r="F34" s="1186" t="s">
        <v>429</v>
      </c>
      <c r="G34" s="671"/>
      <c r="H34" s="1140" t="s">
        <v>430</v>
      </c>
      <c r="I34" s="1147" t="s">
        <v>431</v>
      </c>
      <c r="J34" s="1151"/>
      <c r="K34" s="1143" t="s">
        <v>432</v>
      </c>
      <c r="L34" s="290"/>
      <c r="M34" s="711" t="s">
        <v>397</v>
      </c>
      <c r="N34" s="1136">
        <v>40</v>
      </c>
      <c r="O34" s="1136">
        <v>10</v>
      </c>
      <c r="P34" s="1138">
        <v>1</v>
      </c>
    </row>
    <row r="35" spans="1:16" ht="16.5" customHeight="1" thickBot="1">
      <c r="A35" s="1184"/>
      <c r="B35" s="1184"/>
      <c r="C35" s="1177"/>
      <c r="D35" s="672"/>
      <c r="E35" s="1185"/>
      <c r="F35" s="1187"/>
      <c r="G35" s="672"/>
      <c r="H35" s="1142"/>
      <c r="I35" s="1150"/>
      <c r="J35" s="1152"/>
      <c r="K35" s="1144"/>
      <c r="L35" s="673"/>
      <c r="M35" s="713"/>
      <c r="N35" s="1137"/>
      <c r="O35" s="1137"/>
      <c r="P35" s="1139"/>
    </row>
    <row r="36" spans="1:16" ht="19.5" customHeight="1">
      <c r="A36" s="1165" t="s">
        <v>433</v>
      </c>
      <c r="B36" s="1165"/>
      <c r="C36" s="1165"/>
      <c r="D36" s="1165"/>
      <c r="E36" s="1165"/>
      <c r="F36" s="1165"/>
      <c r="G36" s="288"/>
      <c r="H36" s="288"/>
      <c r="I36" s="289"/>
      <c r="J36" s="290"/>
      <c r="K36" s="290"/>
      <c r="L36" s="290"/>
      <c r="M36" s="291"/>
      <c r="N36" s="292"/>
      <c r="O36" s="293"/>
      <c r="P36" s="293"/>
    </row>
  </sheetData>
  <mergeCells count="120">
    <mergeCell ref="A36:F36"/>
    <mergeCell ref="C34:C35"/>
    <mergeCell ref="C32:C33"/>
    <mergeCell ref="A32:B35"/>
    <mergeCell ref="E34:E35"/>
    <mergeCell ref="F34:F35"/>
    <mergeCell ref="C30:C31"/>
    <mergeCell ref="A30:B31"/>
    <mergeCell ref="M9:P9"/>
    <mergeCell ref="C10:C11"/>
    <mergeCell ref="A10:B11"/>
    <mergeCell ref="H30:H31"/>
    <mergeCell ref="H22:H23"/>
    <mergeCell ref="E16:E17"/>
    <mergeCell ref="F16:F17"/>
    <mergeCell ref="H16:H17"/>
    <mergeCell ref="A12:F12"/>
    <mergeCell ref="A5:B5"/>
    <mergeCell ref="J14:P14"/>
    <mergeCell ref="J8:P8"/>
    <mergeCell ref="A9:D9"/>
    <mergeCell ref="E9:G9"/>
    <mergeCell ref="A15:D15"/>
    <mergeCell ref="A6:F6"/>
    <mergeCell ref="A1:I1"/>
    <mergeCell ref="J3:P3"/>
    <mergeCell ref="A4:D4"/>
    <mergeCell ref="E4:G4"/>
    <mergeCell ref="M4:P4"/>
    <mergeCell ref="E15:G15"/>
    <mergeCell ref="M15:P15"/>
    <mergeCell ref="A8:F8"/>
    <mergeCell ref="A16:B29"/>
    <mergeCell ref="C18:C19"/>
    <mergeCell ref="C20:C21"/>
    <mergeCell ref="C22:C23"/>
    <mergeCell ref="C24:C25"/>
    <mergeCell ref="C28:C29"/>
    <mergeCell ref="C16:C17"/>
    <mergeCell ref="C26:C27"/>
    <mergeCell ref="I16:I17"/>
    <mergeCell ref="J16:J17"/>
    <mergeCell ref="K16:K17"/>
    <mergeCell ref="E18:E19"/>
    <mergeCell ref="F18:F19"/>
    <mergeCell ref="I18:I19"/>
    <mergeCell ref="J18:J19"/>
    <mergeCell ref="K18:K19"/>
    <mergeCell ref="H18:H19"/>
    <mergeCell ref="N18:N19"/>
    <mergeCell ref="O18:O19"/>
    <mergeCell ref="P18:P19"/>
    <mergeCell ref="E20:E21"/>
    <mergeCell ref="F20:F21"/>
    <mergeCell ref="I20:I21"/>
    <mergeCell ref="J20:J21"/>
    <mergeCell ref="K20:K21"/>
    <mergeCell ref="N20:N21"/>
    <mergeCell ref="O20:O21"/>
    <mergeCell ref="P20:P21"/>
    <mergeCell ref="E22:E23"/>
    <mergeCell ref="F22:F23"/>
    <mergeCell ref="I22:I23"/>
    <mergeCell ref="J22:J23"/>
    <mergeCell ref="K22:K23"/>
    <mergeCell ref="N22:N23"/>
    <mergeCell ref="O22:O23"/>
    <mergeCell ref="P22:P23"/>
    <mergeCell ref="H20:H21"/>
    <mergeCell ref="E24:E25"/>
    <mergeCell ref="F24:F25"/>
    <mergeCell ref="I24:I25"/>
    <mergeCell ref="J24:J25"/>
    <mergeCell ref="H24:H25"/>
    <mergeCell ref="K24:K25"/>
    <mergeCell ref="N24:N25"/>
    <mergeCell ref="O24:O25"/>
    <mergeCell ref="P24:P25"/>
    <mergeCell ref="E26:E27"/>
    <mergeCell ref="F26:F27"/>
    <mergeCell ref="I26:I27"/>
    <mergeCell ref="J26:J27"/>
    <mergeCell ref="H26:H27"/>
    <mergeCell ref="K26:K27"/>
    <mergeCell ref="N26:N27"/>
    <mergeCell ref="O26:O27"/>
    <mergeCell ref="P26:P27"/>
    <mergeCell ref="E28:E29"/>
    <mergeCell ref="F28:F29"/>
    <mergeCell ref="I28:I29"/>
    <mergeCell ref="J28:J29"/>
    <mergeCell ref="H28:H29"/>
    <mergeCell ref="K28:K29"/>
    <mergeCell ref="N28:N29"/>
    <mergeCell ref="O28:O29"/>
    <mergeCell ref="P28:P29"/>
    <mergeCell ref="O30:O31"/>
    <mergeCell ref="P30:P31"/>
    <mergeCell ref="E32:E33"/>
    <mergeCell ref="F32:F33"/>
    <mergeCell ref="I32:I33"/>
    <mergeCell ref="J32:J33"/>
    <mergeCell ref="K32:K33"/>
    <mergeCell ref="N30:N31"/>
    <mergeCell ref="E30:E31"/>
    <mergeCell ref="F30:F31"/>
    <mergeCell ref="K30:K31"/>
    <mergeCell ref="I30:I31"/>
    <mergeCell ref="J30:J31"/>
    <mergeCell ref="I34:I35"/>
    <mergeCell ref="J34:J35"/>
    <mergeCell ref="O34:O35"/>
    <mergeCell ref="P34:P35"/>
    <mergeCell ref="H32:H33"/>
    <mergeCell ref="H34:H35"/>
    <mergeCell ref="K34:K35"/>
    <mergeCell ref="N32:N33"/>
    <mergeCell ref="O32:O33"/>
    <mergeCell ref="P32:P33"/>
    <mergeCell ref="N34:N35"/>
  </mergeCells>
  <printOptions/>
  <pageMargins left="0.9055118110236221" right="0.3937007874015748" top="0.7874015748031497" bottom="0.7874015748031497" header="0.3937007874015748" footer="0.5905511811023623"/>
  <pageSetup horizontalDpi="300" verticalDpi="300" orientation="portrait" paperSize="9" scale="95" r:id="rId2"/>
  <headerFooter alignWithMargins="0">
    <oddHeader>&amp;R&amp;"ＭＳ Ｐゴシック,太字"&amp;10教育・文化</oddHeader>
    <oddFooter>&amp;C&amp;"ＭＳ 明朝,標準"&amp;10 61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9">
    <tabColor indexed="10"/>
  </sheetPr>
  <dimension ref="A1:Q55"/>
  <sheetViews>
    <sheetView showGridLines="0" view="pageBreakPreview" zoomScaleSheetLayoutView="100" workbookViewId="0" topLeftCell="A1">
      <selection activeCell="U14" sqref="U14"/>
    </sheetView>
  </sheetViews>
  <sheetFormatPr defaultColWidth="9.00390625" defaultRowHeight="13.5"/>
  <cols>
    <col min="1" max="2" width="3.125" style="294" customWidth="1"/>
    <col min="3" max="3" width="8.875" style="294" customWidth="1"/>
    <col min="4" max="5" width="0.6171875" style="294" customWidth="1"/>
    <col min="6" max="6" width="28.375" style="294" customWidth="1"/>
    <col min="7" max="7" width="0.6171875" style="294" customWidth="1"/>
    <col min="8" max="8" width="6.625" style="294" customWidth="1"/>
    <col min="9" max="9" width="15.625" style="294" customWidth="1"/>
    <col min="10" max="10" width="0.6171875" style="294" customWidth="1"/>
    <col min="11" max="11" width="10.00390625" style="294" customWidth="1"/>
    <col min="12" max="12" width="0.6171875" style="294" customWidth="1"/>
    <col min="13" max="13" width="4.50390625" style="294" customWidth="1"/>
    <col min="14" max="16" width="3.375" style="294" customWidth="1"/>
    <col min="17" max="16384" width="9.00390625" style="294" customWidth="1"/>
  </cols>
  <sheetData>
    <row r="1" spans="1:16" ht="24.75" customHeight="1" thickBot="1">
      <c r="A1" s="282" t="s">
        <v>434</v>
      </c>
      <c r="K1" s="1230" t="s">
        <v>630</v>
      </c>
      <c r="L1" s="1230"/>
      <c r="M1" s="1230"/>
      <c r="N1" s="1230"/>
      <c r="O1" s="1230"/>
      <c r="P1" s="1230"/>
    </row>
    <row r="2" spans="1:16" s="81" customFormat="1" ht="18" customHeight="1">
      <c r="A2" s="1169" t="s">
        <v>435</v>
      </c>
      <c r="B2" s="1169"/>
      <c r="C2" s="1169"/>
      <c r="D2" s="1222"/>
      <c r="E2" s="285"/>
      <c r="F2" s="286" t="s">
        <v>362</v>
      </c>
      <c r="G2" s="283"/>
      <c r="H2" s="283" t="s">
        <v>363</v>
      </c>
      <c r="I2" s="284" t="s">
        <v>364</v>
      </c>
      <c r="J2" s="285"/>
      <c r="K2" s="286" t="s">
        <v>365</v>
      </c>
      <c r="L2" s="286"/>
      <c r="M2" s="1168" t="s">
        <v>366</v>
      </c>
      <c r="N2" s="1169"/>
      <c r="O2" s="1169"/>
      <c r="P2" s="1169"/>
    </row>
    <row r="3" spans="1:16" s="81" customFormat="1" ht="12.75" customHeight="1">
      <c r="A3" s="1158" t="s">
        <v>436</v>
      </c>
      <c r="B3" s="1158"/>
      <c r="C3" s="1091" t="s">
        <v>392</v>
      </c>
      <c r="D3" s="659"/>
      <c r="E3" s="1153"/>
      <c r="F3" s="1143" t="s">
        <v>437</v>
      </c>
      <c r="G3" s="659"/>
      <c r="H3" s="1140" t="s">
        <v>438</v>
      </c>
      <c r="I3" s="1147" t="s">
        <v>439</v>
      </c>
      <c r="J3" s="1188"/>
      <c r="K3" s="1194" t="s">
        <v>407</v>
      </c>
      <c r="L3" s="676"/>
      <c r="M3" s="667" t="s">
        <v>397</v>
      </c>
      <c r="N3" s="1196">
        <v>50</v>
      </c>
      <c r="O3" s="1196">
        <v>6</v>
      </c>
      <c r="P3" s="1087">
        <v>6</v>
      </c>
    </row>
    <row r="4" spans="1:16" s="81" customFormat="1" ht="12.75" customHeight="1">
      <c r="A4" s="1159"/>
      <c r="B4" s="1159"/>
      <c r="C4" s="1120"/>
      <c r="D4" s="671"/>
      <c r="E4" s="1153"/>
      <c r="F4" s="1143"/>
      <c r="G4" s="662"/>
      <c r="H4" s="1141"/>
      <c r="I4" s="1147"/>
      <c r="J4" s="1201"/>
      <c r="K4" s="1195"/>
      <c r="L4" s="116"/>
      <c r="M4" s="660"/>
      <c r="N4" s="1190"/>
      <c r="O4" s="1190"/>
      <c r="P4" s="979"/>
    </row>
    <row r="5" spans="1:16" s="81" customFormat="1" ht="12.75" customHeight="1">
      <c r="A5" s="1159"/>
      <c r="B5" s="1159"/>
      <c r="C5" s="1120"/>
      <c r="D5" s="671"/>
      <c r="E5" s="1153"/>
      <c r="F5" s="1143" t="s">
        <v>440</v>
      </c>
      <c r="G5" s="659"/>
      <c r="H5" s="1140" t="s">
        <v>438</v>
      </c>
      <c r="I5" s="1210" t="s">
        <v>692</v>
      </c>
      <c r="J5" s="1188"/>
      <c r="K5" s="1194" t="s">
        <v>441</v>
      </c>
      <c r="L5" s="676"/>
      <c r="M5" s="667" t="s">
        <v>397</v>
      </c>
      <c r="N5" s="1196">
        <v>51</v>
      </c>
      <c r="O5" s="1196">
        <v>12</v>
      </c>
      <c r="P5" s="1087">
        <v>27</v>
      </c>
    </row>
    <row r="6" spans="1:16" s="81" customFormat="1" ht="12.75" customHeight="1">
      <c r="A6" s="1159"/>
      <c r="B6" s="1159"/>
      <c r="C6" s="1120"/>
      <c r="D6" s="671"/>
      <c r="E6" s="1153"/>
      <c r="F6" s="1143"/>
      <c r="G6" s="662"/>
      <c r="H6" s="1141"/>
      <c r="I6" s="1147"/>
      <c r="J6" s="1201"/>
      <c r="K6" s="1195"/>
      <c r="L6" s="251"/>
      <c r="M6" s="664"/>
      <c r="N6" s="1197"/>
      <c r="O6" s="1197"/>
      <c r="P6" s="1198"/>
    </row>
    <row r="7" spans="1:16" s="81" customFormat="1" ht="15.75" customHeight="1">
      <c r="A7" s="1159"/>
      <c r="B7" s="1159"/>
      <c r="C7" s="1120"/>
      <c r="D7" s="671"/>
      <c r="E7" s="1206"/>
      <c r="F7" s="1207" t="s">
        <v>693</v>
      </c>
      <c r="G7" s="659"/>
      <c r="H7" s="1140" t="s">
        <v>438</v>
      </c>
      <c r="I7" s="1210" t="s">
        <v>694</v>
      </c>
      <c r="J7" s="1188"/>
      <c r="K7" s="1194" t="s">
        <v>441</v>
      </c>
      <c r="L7" s="288"/>
      <c r="M7" s="660" t="s">
        <v>397</v>
      </c>
      <c r="N7" s="678">
        <v>57</v>
      </c>
      <c r="O7" s="678">
        <v>12</v>
      </c>
      <c r="P7" s="679">
        <v>8</v>
      </c>
    </row>
    <row r="8" spans="1:16" s="81" customFormat="1" ht="15.75" customHeight="1">
      <c r="A8" s="1159"/>
      <c r="B8" s="1159"/>
      <c r="C8" s="1120"/>
      <c r="D8" s="671"/>
      <c r="E8" s="1153"/>
      <c r="F8" s="1143"/>
      <c r="G8" s="662"/>
      <c r="H8" s="1141"/>
      <c r="I8" s="1147"/>
      <c r="J8" s="1201"/>
      <c r="K8" s="1195"/>
      <c r="L8" s="116"/>
      <c r="M8" s="660" t="s">
        <v>379</v>
      </c>
      <c r="N8" s="677">
        <v>3</v>
      </c>
      <c r="O8" s="677">
        <v>6</v>
      </c>
      <c r="P8" s="231">
        <v>13</v>
      </c>
    </row>
    <row r="9" spans="1:16" s="81" customFormat="1" ht="12.75" customHeight="1">
      <c r="A9" s="1159"/>
      <c r="B9" s="1159"/>
      <c r="C9" s="1120"/>
      <c r="D9" s="671"/>
      <c r="E9" s="1153"/>
      <c r="F9" s="1143" t="s">
        <v>442</v>
      </c>
      <c r="G9" s="659"/>
      <c r="H9" s="1140" t="s">
        <v>438</v>
      </c>
      <c r="I9" s="1147" t="s">
        <v>439</v>
      </c>
      <c r="J9" s="1188"/>
      <c r="K9" s="1194" t="s">
        <v>407</v>
      </c>
      <c r="L9" s="676"/>
      <c r="M9" s="667" t="s">
        <v>379</v>
      </c>
      <c r="N9" s="1196">
        <v>3</v>
      </c>
      <c r="O9" s="1196">
        <v>6</v>
      </c>
      <c r="P9" s="1087">
        <v>13</v>
      </c>
    </row>
    <row r="10" spans="1:16" s="81" customFormat="1" ht="12.75" customHeight="1">
      <c r="A10" s="1159"/>
      <c r="B10" s="1159"/>
      <c r="C10" s="1120"/>
      <c r="D10" s="671"/>
      <c r="E10" s="1153"/>
      <c r="F10" s="1143"/>
      <c r="G10" s="662"/>
      <c r="H10" s="1141"/>
      <c r="I10" s="1147"/>
      <c r="J10" s="1201"/>
      <c r="K10" s="1195"/>
      <c r="L10" s="251"/>
      <c r="M10" s="664"/>
      <c r="N10" s="1197"/>
      <c r="O10" s="1197"/>
      <c r="P10" s="1198"/>
    </row>
    <row r="11" spans="1:16" s="81" customFormat="1" ht="15.75" customHeight="1">
      <c r="A11" s="1159"/>
      <c r="B11" s="1159"/>
      <c r="C11" s="1120"/>
      <c r="D11" s="671"/>
      <c r="E11" s="1206"/>
      <c r="F11" s="1207" t="s">
        <v>695</v>
      </c>
      <c r="G11" s="659"/>
      <c r="H11" s="1140" t="s">
        <v>438</v>
      </c>
      <c r="I11" s="1147" t="s">
        <v>439</v>
      </c>
      <c r="J11" s="1188"/>
      <c r="K11" s="1194" t="s">
        <v>407</v>
      </c>
      <c r="L11" s="288"/>
      <c r="M11" s="667" t="s">
        <v>379</v>
      </c>
      <c r="N11" s="1190">
        <v>12</v>
      </c>
      <c r="O11" s="1190">
        <v>12</v>
      </c>
      <c r="P11" s="979">
        <v>7</v>
      </c>
    </row>
    <row r="12" spans="1:16" s="81" customFormat="1" ht="15.75" customHeight="1">
      <c r="A12" s="1159"/>
      <c r="B12" s="1159"/>
      <c r="C12" s="1120"/>
      <c r="D12" s="671"/>
      <c r="E12" s="1153"/>
      <c r="F12" s="1143"/>
      <c r="G12" s="662"/>
      <c r="H12" s="1141"/>
      <c r="I12" s="1147"/>
      <c r="J12" s="1201"/>
      <c r="K12" s="1195"/>
      <c r="L12" s="116"/>
      <c r="M12" s="660"/>
      <c r="N12" s="1190"/>
      <c r="O12" s="1190"/>
      <c r="P12" s="979"/>
    </row>
    <row r="13" spans="1:16" s="81" customFormat="1" ht="15.75" customHeight="1">
      <c r="A13" s="1159"/>
      <c r="B13" s="1159"/>
      <c r="C13" s="1120"/>
      <c r="D13" s="671"/>
      <c r="E13" s="1220"/>
      <c r="F13" s="1221" t="s">
        <v>696</v>
      </c>
      <c r="G13" s="659"/>
      <c r="H13" s="1140" t="s">
        <v>438</v>
      </c>
      <c r="I13" s="1147" t="s">
        <v>439</v>
      </c>
      <c r="J13" s="1188"/>
      <c r="K13" s="1194" t="s">
        <v>407</v>
      </c>
      <c r="L13" s="676"/>
      <c r="M13" s="667" t="s">
        <v>379</v>
      </c>
      <c r="N13" s="1196">
        <v>12</v>
      </c>
      <c r="O13" s="1196">
        <v>12</v>
      </c>
      <c r="P13" s="1087">
        <v>7</v>
      </c>
    </row>
    <row r="14" spans="1:16" s="81" customFormat="1" ht="15.75" customHeight="1">
      <c r="A14" s="1159"/>
      <c r="B14" s="1159"/>
      <c r="C14" s="1120"/>
      <c r="D14" s="671"/>
      <c r="E14" s="1189"/>
      <c r="F14" s="1205"/>
      <c r="G14" s="662"/>
      <c r="H14" s="1141"/>
      <c r="I14" s="1147"/>
      <c r="J14" s="1201"/>
      <c r="K14" s="1195"/>
      <c r="L14" s="251"/>
      <c r="M14" s="664"/>
      <c r="N14" s="1197"/>
      <c r="O14" s="1197"/>
      <c r="P14" s="1198"/>
    </row>
    <row r="15" spans="1:16" s="81" customFormat="1" ht="12.75" customHeight="1">
      <c r="A15" s="1159"/>
      <c r="B15" s="1159"/>
      <c r="C15" s="1120"/>
      <c r="D15" s="671"/>
      <c r="E15" s="1153"/>
      <c r="F15" s="1143" t="s">
        <v>443</v>
      </c>
      <c r="G15" s="659"/>
      <c r="H15" s="1140" t="s">
        <v>438</v>
      </c>
      <c r="I15" s="1147" t="s">
        <v>444</v>
      </c>
      <c r="J15" s="1188"/>
      <c r="K15" s="1194" t="s">
        <v>441</v>
      </c>
      <c r="L15" s="288"/>
      <c r="M15" s="667" t="s">
        <v>379</v>
      </c>
      <c r="N15" s="1190">
        <v>14</v>
      </c>
      <c r="O15" s="1190">
        <v>3</v>
      </c>
      <c r="P15" s="979">
        <v>20</v>
      </c>
    </row>
    <row r="16" spans="1:16" s="81" customFormat="1" ht="12.75" customHeight="1">
      <c r="A16" s="1159"/>
      <c r="B16" s="1159"/>
      <c r="C16" s="1215"/>
      <c r="D16" s="662"/>
      <c r="E16" s="1153"/>
      <c r="F16" s="1143"/>
      <c r="G16" s="662"/>
      <c r="H16" s="1141"/>
      <c r="I16" s="1147"/>
      <c r="J16" s="1201"/>
      <c r="K16" s="1195"/>
      <c r="L16" s="116"/>
      <c r="M16" s="660"/>
      <c r="N16" s="1190"/>
      <c r="O16" s="1190"/>
      <c r="P16" s="979"/>
    </row>
    <row r="17" spans="1:16" s="81" customFormat="1" ht="12.75" customHeight="1">
      <c r="A17" s="1159"/>
      <c r="B17" s="1159"/>
      <c r="C17" s="1091" t="s">
        <v>368</v>
      </c>
      <c r="D17" s="659"/>
      <c r="E17" s="1153"/>
      <c r="F17" s="1143" t="s">
        <v>445</v>
      </c>
      <c r="G17" s="659"/>
      <c r="H17" s="1140" t="s">
        <v>370</v>
      </c>
      <c r="I17" s="1147" t="s">
        <v>446</v>
      </c>
      <c r="J17" s="1208"/>
      <c r="K17" s="1213" t="s">
        <v>447</v>
      </c>
      <c r="L17" s="682"/>
      <c r="M17" s="667" t="s">
        <v>397</v>
      </c>
      <c r="N17" s="1196">
        <v>40</v>
      </c>
      <c r="O17" s="1196">
        <v>7</v>
      </c>
      <c r="P17" s="1087">
        <v>24</v>
      </c>
    </row>
    <row r="18" spans="1:16" s="81" customFormat="1" ht="12.75" customHeight="1">
      <c r="A18" s="1159"/>
      <c r="B18" s="1159"/>
      <c r="C18" s="1120"/>
      <c r="D18" s="671"/>
      <c r="E18" s="1153"/>
      <c r="F18" s="1143"/>
      <c r="G18" s="662"/>
      <c r="H18" s="1141"/>
      <c r="I18" s="1147"/>
      <c r="J18" s="1209"/>
      <c r="K18" s="1214"/>
      <c r="L18" s="683"/>
      <c r="M18" s="664"/>
      <c r="N18" s="1197"/>
      <c r="O18" s="1197"/>
      <c r="P18" s="1198"/>
    </row>
    <row r="19" spans="1:16" s="81" customFormat="1" ht="12.75" customHeight="1">
      <c r="A19" s="1159"/>
      <c r="B19" s="1159"/>
      <c r="C19" s="1120"/>
      <c r="D19" s="671"/>
      <c r="E19" s="1153"/>
      <c r="F19" s="1143" t="s">
        <v>369</v>
      </c>
      <c r="G19" s="659"/>
      <c r="H19" s="1140" t="s">
        <v>370</v>
      </c>
      <c r="I19" s="1147" t="s">
        <v>448</v>
      </c>
      <c r="J19" s="1188"/>
      <c r="K19" s="1194" t="s">
        <v>449</v>
      </c>
      <c r="L19" s="288"/>
      <c r="M19" s="667" t="s">
        <v>397</v>
      </c>
      <c r="N19" s="1190">
        <v>42</v>
      </c>
      <c r="O19" s="1190">
        <v>10</v>
      </c>
      <c r="P19" s="979">
        <v>6</v>
      </c>
    </row>
    <row r="20" spans="1:16" s="81" customFormat="1" ht="12.75" customHeight="1">
      <c r="A20" s="1159"/>
      <c r="B20" s="1159"/>
      <c r="C20" s="1120"/>
      <c r="D20" s="671"/>
      <c r="E20" s="1153"/>
      <c r="F20" s="1143"/>
      <c r="G20" s="662"/>
      <c r="H20" s="1141"/>
      <c r="I20" s="1147"/>
      <c r="J20" s="1189"/>
      <c r="K20" s="1205"/>
      <c r="L20" s="288"/>
      <c r="M20" s="660"/>
      <c r="N20" s="1190"/>
      <c r="O20" s="1190"/>
      <c r="P20" s="979"/>
    </row>
    <row r="21" spans="1:16" s="81" customFormat="1" ht="12.75" customHeight="1">
      <c r="A21" s="1159"/>
      <c r="B21" s="1159"/>
      <c r="C21" s="1120"/>
      <c r="D21" s="671"/>
      <c r="E21" s="1153"/>
      <c r="F21" s="1143" t="s">
        <v>369</v>
      </c>
      <c r="G21" s="659"/>
      <c r="H21" s="1140" t="s">
        <v>370</v>
      </c>
      <c r="I21" s="1147" t="s">
        <v>431</v>
      </c>
      <c r="J21" s="1188"/>
      <c r="K21" s="1194" t="s">
        <v>450</v>
      </c>
      <c r="L21" s="676"/>
      <c r="M21" s="667" t="s">
        <v>397</v>
      </c>
      <c r="N21" s="1196">
        <v>42</v>
      </c>
      <c r="O21" s="1196">
        <v>10</v>
      </c>
      <c r="P21" s="1087">
        <v>6</v>
      </c>
    </row>
    <row r="22" spans="1:16" s="81" customFormat="1" ht="12.75" customHeight="1">
      <c r="A22" s="1159"/>
      <c r="B22" s="1159"/>
      <c r="C22" s="1120"/>
      <c r="D22" s="671"/>
      <c r="E22" s="1153"/>
      <c r="F22" s="1143"/>
      <c r="G22" s="662"/>
      <c r="H22" s="1141"/>
      <c r="I22" s="1147"/>
      <c r="J22" s="1189"/>
      <c r="K22" s="1205"/>
      <c r="L22" s="681"/>
      <c r="M22" s="664"/>
      <c r="N22" s="1197"/>
      <c r="O22" s="1197"/>
      <c r="P22" s="1198"/>
    </row>
    <row r="23" spans="1:16" s="81" customFormat="1" ht="12.75" customHeight="1">
      <c r="A23" s="1159"/>
      <c r="B23" s="1159"/>
      <c r="C23" s="1120"/>
      <c r="D23" s="671"/>
      <c r="E23" s="1153"/>
      <c r="F23" s="1143" t="s">
        <v>451</v>
      </c>
      <c r="G23" s="659"/>
      <c r="H23" s="1140" t="s">
        <v>370</v>
      </c>
      <c r="I23" s="1147" t="s">
        <v>452</v>
      </c>
      <c r="J23" s="1188"/>
      <c r="K23" s="1194" t="s">
        <v>453</v>
      </c>
      <c r="L23" s="288"/>
      <c r="M23" s="667" t="s">
        <v>397</v>
      </c>
      <c r="N23" s="1190">
        <v>43</v>
      </c>
      <c r="O23" s="1190">
        <v>7</v>
      </c>
      <c r="P23" s="979">
        <v>24</v>
      </c>
    </row>
    <row r="24" spans="1:16" s="81" customFormat="1" ht="12.75" customHeight="1">
      <c r="A24" s="1159"/>
      <c r="B24" s="1159"/>
      <c r="C24" s="1120"/>
      <c r="D24" s="671"/>
      <c r="E24" s="1153"/>
      <c r="F24" s="1143"/>
      <c r="G24" s="662"/>
      <c r="H24" s="1141"/>
      <c r="I24" s="1147"/>
      <c r="J24" s="1189"/>
      <c r="K24" s="1205"/>
      <c r="L24" s="288"/>
      <c r="M24" s="660"/>
      <c r="N24" s="1190"/>
      <c r="O24" s="1190"/>
      <c r="P24" s="979"/>
    </row>
    <row r="25" spans="1:16" s="81" customFormat="1" ht="12.75" customHeight="1">
      <c r="A25" s="1159"/>
      <c r="B25" s="1159"/>
      <c r="C25" s="1120"/>
      <c r="D25" s="671"/>
      <c r="E25" s="1153"/>
      <c r="F25" s="1143" t="s">
        <v>454</v>
      </c>
      <c r="G25" s="659"/>
      <c r="H25" s="1140" t="s">
        <v>370</v>
      </c>
      <c r="I25" s="1147" t="s">
        <v>455</v>
      </c>
      <c r="J25" s="1188"/>
      <c r="K25" s="1194" t="s">
        <v>456</v>
      </c>
      <c r="L25" s="676"/>
      <c r="M25" s="667" t="s">
        <v>397</v>
      </c>
      <c r="N25" s="1196">
        <v>49</v>
      </c>
      <c r="O25" s="1196">
        <v>7</v>
      </c>
      <c r="P25" s="1087">
        <v>12</v>
      </c>
    </row>
    <row r="26" spans="1:16" s="81" customFormat="1" ht="12.75" customHeight="1">
      <c r="A26" s="1159"/>
      <c r="B26" s="1159"/>
      <c r="C26" s="1120"/>
      <c r="D26" s="671"/>
      <c r="E26" s="1153"/>
      <c r="F26" s="1143"/>
      <c r="G26" s="662"/>
      <c r="H26" s="1141"/>
      <c r="I26" s="1147"/>
      <c r="J26" s="1189"/>
      <c r="K26" s="1205"/>
      <c r="L26" s="681"/>
      <c r="M26" s="664"/>
      <c r="N26" s="1197"/>
      <c r="O26" s="1197"/>
      <c r="P26" s="1198"/>
    </row>
    <row r="27" spans="1:17" s="81" customFormat="1" ht="12.75" customHeight="1">
      <c r="A27" s="1159"/>
      <c r="B27" s="1159"/>
      <c r="C27" s="1120"/>
      <c r="D27" s="671"/>
      <c r="E27" s="675"/>
      <c r="F27" s="797" t="s">
        <v>457</v>
      </c>
      <c r="G27" s="659"/>
      <c r="H27" s="1140" t="s">
        <v>639</v>
      </c>
      <c r="I27" s="1216" t="s">
        <v>458</v>
      </c>
      <c r="J27" s="1188"/>
      <c r="K27" s="797" t="s">
        <v>459</v>
      </c>
      <c r="L27" s="288"/>
      <c r="M27" s="667" t="s">
        <v>397</v>
      </c>
      <c r="N27" s="1225">
        <v>62</v>
      </c>
      <c r="O27" s="1224">
        <v>3</v>
      </c>
      <c r="P27" s="1223">
        <v>30</v>
      </c>
      <c r="Q27" s="231"/>
    </row>
    <row r="28" spans="1:17" s="81" customFormat="1" ht="12.75" customHeight="1">
      <c r="A28" s="1159"/>
      <c r="B28" s="1159"/>
      <c r="C28" s="1120"/>
      <c r="D28" s="671"/>
      <c r="E28" s="680"/>
      <c r="F28" s="1204"/>
      <c r="G28" s="662"/>
      <c r="H28" s="1141"/>
      <c r="I28" s="1217"/>
      <c r="J28" s="1201"/>
      <c r="K28" s="1204"/>
      <c r="L28" s="116"/>
      <c r="M28" s="660"/>
      <c r="N28" s="1226"/>
      <c r="O28" s="1190"/>
      <c r="P28" s="979"/>
      <c r="Q28" s="231"/>
    </row>
    <row r="29" spans="1:17" s="81" customFormat="1" ht="12.75" customHeight="1">
      <c r="A29" s="1159"/>
      <c r="B29" s="1159"/>
      <c r="C29" s="1120"/>
      <c r="D29" s="671"/>
      <c r="E29" s="675"/>
      <c r="F29" s="797" t="s">
        <v>369</v>
      </c>
      <c r="G29" s="659"/>
      <c r="H29" s="1140" t="s">
        <v>639</v>
      </c>
      <c r="I29" s="1216" t="s">
        <v>460</v>
      </c>
      <c r="J29" s="1188"/>
      <c r="K29" s="797" t="s">
        <v>461</v>
      </c>
      <c r="L29" s="676"/>
      <c r="M29" s="667" t="s">
        <v>397</v>
      </c>
      <c r="N29" s="1196">
        <v>62</v>
      </c>
      <c r="O29" s="1196">
        <v>3</v>
      </c>
      <c r="P29" s="1087">
        <v>30</v>
      </c>
      <c r="Q29" s="231"/>
    </row>
    <row r="30" spans="1:17" s="81" customFormat="1" ht="12.75" customHeight="1">
      <c r="A30" s="1159"/>
      <c r="B30" s="1159"/>
      <c r="C30" s="1120"/>
      <c r="D30" s="671"/>
      <c r="E30" s="680"/>
      <c r="F30" s="1204"/>
      <c r="G30" s="662"/>
      <c r="H30" s="1141"/>
      <c r="I30" s="1217"/>
      <c r="J30" s="1201"/>
      <c r="K30" s="1204"/>
      <c r="L30" s="251"/>
      <c r="M30" s="664"/>
      <c r="N30" s="1197"/>
      <c r="O30" s="1197"/>
      <c r="P30" s="1198"/>
      <c r="Q30" s="231"/>
    </row>
    <row r="31" spans="1:17" s="81" customFormat="1" ht="12.75" customHeight="1">
      <c r="A31" s="1159"/>
      <c r="B31" s="1159"/>
      <c r="C31" s="1120"/>
      <c r="D31" s="671"/>
      <c r="E31" s="684"/>
      <c r="F31" s="797" t="s">
        <v>369</v>
      </c>
      <c r="G31" s="659"/>
      <c r="H31" s="1140" t="s">
        <v>639</v>
      </c>
      <c r="I31" s="1216" t="s">
        <v>462</v>
      </c>
      <c r="J31" s="1188"/>
      <c r="K31" s="797" t="s">
        <v>463</v>
      </c>
      <c r="L31" s="676"/>
      <c r="M31" s="667" t="s">
        <v>397</v>
      </c>
      <c r="N31" s="1196">
        <v>62</v>
      </c>
      <c r="O31" s="1196">
        <v>3</v>
      </c>
      <c r="P31" s="1087">
        <v>30</v>
      </c>
      <c r="Q31" s="231"/>
    </row>
    <row r="32" spans="1:17" s="81" customFormat="1" ht="12.75" customHeight="1">
      <c r="A32" s="1159"/>
      <c r="B32" s="1159"/>
      <c r="C32" s="1215"/>
      <c r="D32" s="662"/>
      <c r="E32" s="680"/>
      <c r="F32" s="1204"/>
      <c r="G32" s="662"/>
      <c r="H32" s="1141"/>
      <c r="I32" s="1217"/>
      <c r="J32" s="1201"/>
      <c r="K32" s="1204"/>
      <c r="L32" s="251"/>
      <c r="M32" s="664"/>
      <c r="N32" s="1197"/>
      <c r="O32" s="1197"/>
      <c r="P32" s="1198"/>
      <c r="Q32" s="231"/>
    </row>
    <row r="33" spans="1:16" s="81" customFormat="1" ht="12.75" customHeight="1">
      <c r="A33" s="1159"/>
      <c r="B33" s="1159"/>
      <c r="C33" s="1091" t="s">
        <v>464</v>
      </c>
      <c r="D33" s="659"/>
      <c r="E33" s="1153"/>
      <c r="F33" s="1143" t="s">
        <v>465</v>
      </c>
      <c r="G33" s="659"/>
      <c r="H33" s="1140" t="s">
        <v>466</v>
      </c>
      <c r="I33" s="1147" t="s">
        <v>431</v>
      </c>
      <c r="J33" s="1188"/>
      <c r="K33" s="1186" t="s">
        <v>450</v>
      </c>
      <c r="L33" s="288"/>
      <c r="M33" s="667" t="s">
        <v>397</v>
      </c>
      <c r="N33" s="1190">
        <v>43</v>
      </c>
      <c r="O33" s="1190">
        <v>7</v>
      </c>
      <c r="P33" s="979">
        <v>24</v>
      </c>
    </row>
    <row r="34" spans="1:16" s="81" customFormat="1" ht="12.75" customHeight="1">
      <c r="A34" s="1159"/>
      <c r="B34" s="1159"/>
      <c r="C34" s="1120"/>
      <c r="D34" s="671"/>
      <c r="E34" s="1153"/>
      <c r="F34" s="1143"/>
      <c r="G34" s="662"/>
      <c r="H34" s="1141"/>
      <c r="I34" s="1147"/>
      <c r="J34" s="1189"/>
      <c r="K34" s="1205"/>
      <c r="L34" s="288"/>
      <c r="M34" s="660"/>
      <c r="N34" s="1190"/>
      <c r="O34" s="1190"/>
      <c r="P34" s="979"/>
    </row>
    <row r="35" spans="1:16" s="81" customFormat="1" ht="12.75" customHeight="1">
      <c r="A35" s="1159"/>
      <c r="B35" s="1159"/>
      <c r="C35" s="1120"/>
      <c r="D35" s="671"/>
      <c r="E35" s="1153"/>
      <c r="F35" s="1143" t="s">
        <v>467</v>
      </c>
      <c r="G35" s="659"/>
      <c r="H35" s="1140" t="s">
        <v>466</v>
      </c>
      <c r="I35" s="1147" t="s">
        <v>468</v>
      </c>
      <c r="J35" s="1188"/>
      <c r="K35" s="1194" t="s">
        <v>469</v>
      </c>
      <c r="L35" s="676"/>
      <c r="M35" s="667" t="s">
        <v>379</v>
      </c>
      <c r="N35" s="1196">
        <v>14</v>
      </c>
      <c r="O35" s="1196">
        <v>1</v>
      </c>
      <c r="P35" s="1087">
        <v>29</v>
      </c>
    </row>
    <row r="36" spans="1:16" s="81" customFormat="1" ht="12.75" customHeight="1">
      <c r="A36" s="1159"/>
      <c r="B36" s="1159"/>
      <c r="C36" s="1120"/>
      <c r="D36" s="671"/>
      <c r="E36" s="1153"/>
      <c r="F36" s="1143"/>
      <c r="G36" s="662"/>
      <c r="H36" s="1141"/>
      <c r="I36" s="1147"/>
      <c r="J36" s="1189"/>
      <c r="K36" s="1205"/>
      <c r="L36" s="681"/>
      <c r="M36" s="664"/>
      <c r="N36" s="1197"/>
      <c r="O36" s="1197"/>
      <c r="P36" s="1198"/>
    </row>
    <row r="37" spans="1:16" s="81" customFormat="1" ht="12.75" customHeight="1">
      <c r="A37" s="1159"/>
      <c r="B37" s="1159"/>
      <c r="C37" s="1120"/>
      <c r="D37" s="671"/>
      <c r="E37" s="1153"/>
      <c r="F37" s="1143" t="s">
        <v>470</v>
      </c>
      <c r="G37" s="659"/>
      <c r="H37" s="1140" t="s">
        <v>466</v>
      </c>
      <c r="I37" s="1210" t="s">
        <v>471</v>
      </c>
      <c r="J37" s="1188"/>
      <c r="K37" s="1194" t="s">
        <v>472</v>
      </c>
      <c r="L37" s="288"/>
      <c r="M37" s="667" t="s">
        <v>379</v>
      </c>
      <c r="N37" s="1190">
        <v>14</v>
      </c>
      <c r="O37" s="1190">
        <v>1</v>
      </c>
      <c r="P37" s="979">
        <v>29</v>
      </c>
    </row>
    <row r="38" spans="1:16" s="81" customFormat="1" ht="12.75" customHeight="1">
      <c r="A38" s="1159"/>
      <c r="B38" s="1159"/>
      <c r="C38" s="1215"/>
      <c r="D38" s="662"/>
      <c r="E38" s="1153"/>
      <c r="F38" s="1143"/>
      <c r="G38" s="662"/>
      <c r="H38" s="1141"/>
      <c r="I38" s="1147"/>
      <c r="J38" s="1189"/>
      <c r="K38" s="1205"/>
      <c r="L38" s="288"/>
      <c r="M38" s="660"/>
      <c r="N38" s="1190"/>
      <c r="O38" s="1190"/>
      <c r="P38" s="979"/>
    </row>
    <row r="39" spans="1:16" s="81" customFormat="1" ht="15.75" customHeight="1">
      <c r="A39" s="1159"/>
      <c r="B39" s="1159"/>
      <c r="C39" s="1091" t="s">
        <v>412</v>
      </c>
      <c r="D39" s="659"/>
      <c r="E39" s="1206"/>
      <c r="F39" s="1207" t="s">
        <v>473</v>
      </c>
      <c r="G39" s="659"/>
      <c r="H39" s="1140" t="s">
        <v>474</v>
      </c>
      <c r="I39" s="1147" t="s">
        <v>446</v>
      </c>
      <c r="J39" s="1208"/>
      <c r="K39" s="1213" t="s">
        <v>447</v>
      </c>
      <c r="L39" s="682"/>
      <c r="M39" s="667" t="s">
        <v>397</v>
      </c>
      <c r="N39" s="1196">
        <v>40</v>
      </c>
      <c r="O39" s="1196">
        <v>7</v>
      </c>
      <c r="P39" s="1087">
        <v>24</v>
      </c>
    </row>
    <row r="40" spans="1:16" s="81" customFormat="1" ht="15.75" customHeight="1">
      <c r="A40" s="1159"/>
      <c r="B40" s="1159"/>
      <c r="C40" s="1120"/>
      <c r="D40" s="671"/>
      <c r="E40" s="1153"/>
      <c r="F40" s="1143"/>
      <c r="G40" s="662"/>
      <c r="H40" s="1141"/>
      <c r="I40" s="1147"/>
      <c r="J40" s="1209"/>
      <c r="K40" s="1214"/>
      <c r="L40" s="683"/>
      <c r="M40" s="664"/>
      <c r="N40" s="1197"/>
      <c r="O40" s="1197"/>
      <c r="P40" s="1198"/>
    </row>
    <row r="41" spans="1:16" s="81" customFormat="1" ht="12.75" customHeight="1">
      <c r="A41" s="1159"/>
      <c r="B41" s="1159"/>
      <c r="C41" s="1120"/>
      <c r="D41" s="671"/>
      <c r="E41" s="1153"/>
      <c r="F41" s="1143" t="s">
        <v>475</v>
      </c>
      <c r="G41" s="659"/>
      <c r="H41" s="1140" t="s">
        <v>476</v>
      </c>
      <c r="I41" s="1210" t="s">
        <v>477</v>
      </c>
      <c r="J41" s="1188"/>
      <c r="K41" s="1194" t="s">
        <v>441</v>
      </c>
      <c r="L41" s="288"/>
      <c r="M41" s="667" t="s">
        <v>397</v>
      </c>
      <c r="N41" s="1190">
        <v>43</v>
      </c>
      <c r="O41" s="1190">
        <v>7</v>
      </c>
      <c r="P41" s="979">
        <v>24</v>
      </c>
    </row>
    <row r="42" spans="1:16" s="81" customFormat="1" ht="12.75" customHeight="1">
      <c r="A42" s="1159"/>
      <c r="B42" s="1159"/>
      <c r="C42" s="1120"/>
      <c r="D42" s="671"/>
      <c r="E42" s="1153"/>
      <c r="F42" s="1143"/>
      <c r="G42" s="662"/>
      <c r="H42" s="1141"/>
      <c r="I42" s="1147"/>
      <c r="J42" s="1201"/>
      <c r="K42" s="1195"/>
      <c r="L42" s="116"/>
      <c r="M42" s="660"/>
      <c r="N42" s="1190"/>
      <c r="O42" s="1190"/>
      <c r="P42" s="979"/>
    </row>
    <row r="43" spans="1:17" s="81" customFormat="1" ht="12.75" customHeight="1">
      <c r="A43" s="1159"/>
      <c r="B43" s="1159"/>
      <c r="C43" s="1120"/>
      <c r="D43" s="671"/>
      <c r="E43" s="1161"/>
      <c r="F43" s="797" t="s">
        <v>478</v>
      </c>
      <c r="G43" s="659"/>
      <c r="H43" s="1140" t="s">
        <v>476</v>
      </c>
      <c r="I43" s="1216" t="s">
        <v>479</v>
      </c>
      <c r="J43" s="1218"/>
      <c r="K43" s="797" t="s">
        <v>480</v>
      </c>
      <c r="L43" s="685"/>
      <c r="M43" s="667" t="s">
        <v>397</v>
      </c>
      <c r="N43" s="1196">
        <v>62</v>
      </c>
      <c r="O43" s="1196">
        <v>3</v>
      </c>
      <c r="P43" s="1087">
        <v>30</v>
      </c>
      <c r="Q43" s="231"/>
    </row>
    <row r="44" spans="1:17" s="81" customFormat="1" ht="12.75" customHeight="1">
      <c r="A44" s="1159"/>
      <c r="B44" s="1159"/>
      <c r="C44" s="1120"/>
      <c r="D44" s="671"/>
      <c r="E44" s="1162"/>
      <c r="F44" s="1204"/>
      <c r="G44" s="662"/>
      <c r="H44" s="1141"/>
      <c r="I44" s="1217"/>
      <c r="J44" s="1219"/>
      <c r="K44" s="1204"/>
      <c r="L44" s="686"/>
      <c r="M44" s="664"/>
      <c r="N44" s="1197"/>
      <c r="O44" s="1197"/>
      <c r="P44" s="1198"/>
      <c r="Q44" s="231"/>
    </row>
    <row r="45" spans="1:16" s="81" customFormat="1" ht="12.75" customHeight="1">
      <c r="A45" s="1159"/>
      <c r="B45" s="1159"/>
      <c r="C45" s="1120"/>
      <c r="D45" s="671"/>
      <c r="E45" s="1153"/>
      <c r="F45" s="1143" t="s">
        <v>481</v>
      </c>
      <c r="G45" s="659"/>
      <c r="H45" s="1140" t="s">
        <v>482</v>
      </c>
      <c r="I45" s="1202" t="s">
        <v>483</v>
      </c>
      <c r="J45" s="1188"/>
      <c r="K45" s="1194" t="s">
        <v>484</v>
      </c>
      <c r="L45" s="676"/>
      <c r="M45" s="667" t="s">
        <v>379</v>
      </c>
      <c r="N45" s="1196">
        <v>3</v>
      </c>
      <c r="O45" s="1196">
        <v>6</v>
      </c>
      <c r="P45" s="1087">
        <v>13</v>
      </c>
    </row>
    <row r="46" spans="1:16" s="81" customFormat="1" ht="12.75" customHeight="1">
      <c r="A46" s="1159"/>
      <c r="B46" s="1159"/>
      <c r="C46" s="1215"/>
      <c r="D46" s="662"/>
      <c r="E46" s="1153"/>
      <c r="F46" s="1143"/>
      <c r="G46" s="662"/>
      <c r="H46" s="1141"/>
      <c r="I46" s="1203"/>
      <c r="J46" s="1189"/>
      <c r="K46" s="1205"/>
      <c r="L46" s="681"/>
      <c r="M46" s="664"/>
      <c r="N46" s="1197"/>
      <c r="O46" s="1197"/>
      <c r="P46" s="1198"/>
    </row>
    <row r="47" spans="1:16" s="81" customFormat="1" ht="12.75" customHeight="1">
      <c r="A47" s="1159"/>
      <c r="B47" s="1159"/>
      <c r="C47" s="1091" t="s">
        <v>485</v>
      </c>
      <c r="D47" s="659"/>
      <c r="E47" s="1153"/>
      <c r="F47" s="1143" t="s">
        <v>486</v>
      </c>
      <c r="G47" s="659"/>
      <c r="H47" s="1140" t="s">
        <v>476</v>
      </c>
      <c r="I47" s="1202" t="s">
        <v>431</v>
      </c>
      <c r="J47" s="1188"/>
      <c r="K47" s="1194" t="s">
        <v>450</v>
      </c>
      <c r="L47" s="288"/>
      <c r="M47" s="660" t="s">
        <v>397</v>
      </c>
      <c r="N47" s="1190">
        <v>37</v>
      </c>
      <c r="O47" s="1190">
        <v>5</v>
      </c>
      <c r="P47" s="979">
        <v>28</v>
      </c>
    </row>
    <row r="48" spans="1:16" s="81" customFormat="1" ht="12.75" customHeight="1">
      <c r="A48" s="1159"/>
      <c r="B48" s="1159"/>
      <c r="C48" s="1120"/>
      <c r="D48" s="671"/>
      <c r="E48" s="1153"/>
      <c r="F48" s="1143"/>
      <c r="G48" s="662"/>
      <c r="H48" s="1141"/>
      <c r="I48" s="1203"/>
      <c r="J48" s="1189"/>
      <c r="K48" s="1205"/>
      <c r="L48" s="288"/>
      <c r="M48" s="660"/>
      <c r="N48" s="1190"/>
      <c r="O48" s="1190"/>
      <c r="P48" s="979"/>
    </row>
    <row r="49" spans="1:16" s="81" customFormat="1" ht="12.75" customHeight="1">
      <c r="A49" s="1159"/>
      <c r="B49" s="1159"/>
      <c r="C49" s="1120"/>
      <c r="D49" s="671"/>
      <c r="E49" s="1153"/>
      <c r="F49" s="1143" t="s">
        <v>487</v>
      </c>
      <c r="G49" s="659"/>
      <c r="H49" s="1140" t="s">
        <v>488</v>
      </c>
      <c r="I49" s="1199" t="s">
        <v>477</v>
      </c>
      <c r="J49" s="1188"/>
      <c r="K49" s="1194" t="s">
        <v>441</v>
      </c>
      <c r="L49" s="676"/>
      <c r="M49" s="667" t="s">
        <v>397</v>
      </c>
      <c r="N49" s="1196">
        <v>43</v>
      </c>
      <c r="O49" s="1196">
        <v>7</v>
      </c>
      <c r="P49" s="1087">
        <v>24</v>
      </c>
    </row>
    <row r="50" spans="1:16" s="81" customFormat="1" ht="12.75" customHeight="1">
      <c r="A50" s="1159"/>
      <c r="B50" s="1159"/>
      <c r="C50" s="1120"/>
      <c r="D50" s="671"/>
      <c r="E50" s="1153"/>
      <c r="F50" s="1143"/>
      <c r="G50" s="662"/>
      <c r="H50" s="1141"/>
      <c r="I50" s="1200"/>
      <c r="J50" s="1201"/>
      <c r="K50" s="1195"/>
      <c r="L50" s="251"/>
      <c r="M50" s="664"/>
      <c r="N50" s="1197"/>
      <c r="O50" s="1197"/>
      <c r="P50" s="1198"/>
    </row>
    <row r="51" spans="1:17" s="81" customFormat="1" ht="12.75" customHeight="1">
      <c r="A51" s="1159"/>
      <c r="B51" s="1159"/>
      <c r="C51" s="1120"/>
      <c r="D51" s="671"/>
      <c r="E51" s="1161"/>
      <c r="F51" s="797" t="s">
        <v>489</v>
      </c>
      <c r="G51" s="659"/>
      <c r="H51" s="1140" t="s">
        <v>490</v>
      </c>
      <c r="I51" s="1216" t="s">
        <v>491</v>
      </c>
      <c r="J51" s="1211"/>
      <c r="K51" s="797" t="s">
        <v>492</v>
      </c>
      <c r="L51" s="687"/>
      <c r="M51" s="667" t="s">
        <v>397</v>
      </c>
      <c r="N51" s="1196">
        <v>62</v>
      </c>
      <c r="O51" s="1196">
        <v>3</v>
      </c>
      <c r="P51" s="1087">
        <v>30</v>
      </c>
      <c r="Q51" s="231"/>
    </row>
    <row r="52" spans="1:17" s="81" customFormat="1" ht="12.75" customHeight="1">
      <c r="A52" s="1159"/>
      <c r="B52" s="1159"/>
      <c r="C52" s="1215"/>
      <c r="D52" s="662"/>
      <c r="E52" s="1162"/>
      <c r="F52" s="1204"/>
      <c r="G52" s="662"/>
      <c r="H52" s="1141"/>
      <c r="I52" s="1217"/>
      <c r="J52" s="1212"/>
      <c r="K52" s="1204"/>
      <c r="L52" s="688"/>
      <c r="M52" s="664"/>
      <c r="N52" s="1197"/>
      <c r="O52" s="1197"/>
      <c r="P52" s="1198"/>
      <c r="Q52" s="231"/>
    </row>
    <row r="53" spans="1:16" s="81" customFormat="1" ht="12.75" customHeight="1">
      <c r="A53" s="1159"/>
      <c r="B53" s="1159"/>
      <c r="C53" s="1091" t="s">
        <v>493</v>
      </c>
      <c r="D53" s="659"/>
      <c r="E53" s="1153"/>
      <c r="F53" s="1143" t="s">
        <v>494</v>
      </c>
      <c r="G53" s="659"/>
      <c r="H53" s="1140" t="s">
        <v>495</v>
      </c>
      <c r="I53" s="1199" t="s">
        <v>692</v>
      </c>
      <c r="J53" s="1188"/>
      <c r="K53" s="1186" t="s">
        <v>441</v>
      </c>
      <c r="L53" s="288"/>
      <c r="M53" s="660" t="s">
        <v>379</v>
      </c>
      <c r="N53" s="1190">
        <v>9</v>
      </c>
      <c r="O53" s="1190">
        <v>11</v>
      </c>
      <c r="P53" s="979">
        <v>4</v>
      </c>
    </row>
    <row r="54" spans="1:16" s="81" customFormat="1" ht="12.75" customHeight="1" thickBot="1">
      <c r="A54" s="1227"/>
      <c r="B54" s="1227"/>
      <c r="C54" s="1228"/>
      <c r="D54" s="672"/>
      <c r="E54" s="1185"/>
      <c r="F54" s="1144"/>
      <c r="G54" s="672"/>
      <c r="H54" s="1142"/>
      <c r="I54" s="1229"/>
      <c r="J54" s="1192"/>
      <c r="K54" s="1193"/>
      <c r="L54" s="139"/>
      <c r="M54" s="689"/>
      <c r="N54" s="1191"/>
      <c r="O54" s="1191"/>
      <c r="P54" s="980"/>
    </row>
    <row r="55" spans="1:16" s="81" customFormat="1" ht="19.5" customHeight="1">
      <c r="A55" s="1165" t="s">
        <v>389</v>
      </c>
      <c r="B55" s="1165"/>
      <c r="C55" s="1165"/>
      <c r="D55" s="1165"/>
      <c r="E55" s="1165"/>
      <c r="F55" s="1165"/>
      <c r="G55" s="288"/>
      <c r="H55" s="288"/>
      <c r="I55" s="289"/>
      <c r="J55" s="290"/>
      <c r="K55" s="290"/>
      <c r="L55" s="290"/>
      <c r="M55" s="291"/>
      <c r="N55" s="292"/>
      <c r="O55" s="293"/>
      <c r="P55" s="293"/>
    </row>
    <row r="56" ht="12.7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mergeCells count="239">
    <mergeCell ref="K1:P1"/>
    <mergeCell ref="A55:F55"/>
    <mergeCell ref="I27:I28"/>
    <mergeCell ref="I43:I44"/>
    <mergeCell ref="H33:H34"/>
    <mergeCell ref="H35:H36"/>
    <mergeCell ref="H37:H38"/>
    <mergeCell ref="H39:H40"/>
    <mergeCell ref="I29:I30"/>
    <mergeCell ref="E53:E54"/>
    <mergeCell ref="F53:F54"/>
    <mergeCell ref="I41:I42"/>
    <mergeCell ref="I31:I32"/>
    <mergeCell ref="I35:I36"/>
    <mergeCell ref="F31:F32"/>
    <mergeCell ref="F43:F44"/>
    <mergeCell ref="H53:H54"/>
    <mergeCell ref="I47:I48"/>
    <mergeCell ref="I53:I54"/>
    <mergeCell ref="E35:E36"/>
    <mergeCell ref="E41:E42"/>
    <mergeCell ref="H51:H52"/>
    <mergeCell ref="E47:E48"/>
    <mergeCell ref="F35:F36"/>
    <mergeCell ref="F41:F42"/>
    <mergeCell ref="F47:F48"/>
    <mergeCell ref="H47:H48"/>
    <mergeCell ref="H41:H42"/>
    <mergeCell ref="H45:H46"/>
    <mergeCell ref="A3:B54"/>
    <mergeCell ref="C3:C16"/>
    <mergeCell ref="C33:C38"/>
    <mergeCell ref="C39:C46"/>
    <mergeCell ref="C17:C32"/>
    <mergeCell ref="C53:C54"/>
    <mergeCell ref="F29:F30"/>
    <mergeCell ref="H19:H20"/>
    <mergeCell ref="H21:H22"/>
    <mergeCell ref="H23:H24"/>
    <mergeCell ref="H25:H26"/>
    <mergeCell ref="F27:F28"/>
    <mergeCell ref="H11:H12"/>
    <mergeCell ref="H13:H14"/>
    <mergeCell ref="H15:H16"/>
    <mergeCell ref="H17:H18"/>
    <mergeCell ref="H3:H4"/>
    <mergeCell ref="H5:H6"/>
    <mergeCell ref="J27:J28"/>
    <mergeCell ref="P27:P28"/>
    <mergeCell ref="K27:K28"/>
    <mergeCell ref="O27:O28"/>
    <mergeCell ref="N27:N28"/>
    <mergeCell ref="H27:H28"/>
    <mergeCell ref="K5:K6"/>
    <mergeCell ref="N5:N6"/>
    <mergeCell ref="O5:O6"/>
    <mergeCell ref="P5:P6"/>
    <mergeCell ref="K7:K8"/>
    <mergeCell ref="J5:J6"/>
    <mergeCell ref="J29:J30"/>
    <mergeCell ref="N29:N30"/>
    <mergeCell ref="O29:O30"/>
    <mergeCell ref="P29:P30"/>
    <mergeCell ref="K29:K30"/>
    <mergeCell ref="A2:D2"/>
    <mergeCell ref="M2:P2"/>
    <mergeCell ref="E3:E4"/>
    <mergeCell ref="F3:F4"/>
    <mergeCell ref="I3:I4"/>
    <mergeCell ref="J3:J4"/>
    <mergeCell ref="K3:K4"/>
    <mergeCell ref="N3:N4"/>
    <mergeCell ref="O3:O4"/>
    <mergeCell ref="P3:P4"/>
    <mergeCell ref="E5:E6"/>
    <mergeCell ref="F5:F6"/>
    <mergeCell ref="K9:K10"/>
    <mergeCell ref="N9:N10"/>
    <mergeCell ref="E7:E8"/>
    <mergeCell ref="F7:F8"/>
    <mergeCell ref="I7:I8"/>
    <mergeCell ref="J7:J8"/>
    <mergeCell ref="H7:H8"/>
    <mergeCell ref="I5:I6"/>
    <mergeCell ref="O9:O10"/>
    <mergeCell ref="E9:E10"/>
    <mergeCell ref="F9:F10"/>
    <mergeCell ref="I9:I10"/>
    <mergeCell ref="H9:H10"/>
    <mergeCell ref="P9:P10"/>
    <mergeCell ref="E11:E12"/>
    <mergeCell ref="F11:F12"/>
    <mergeCell ref="I11:I12"/>
    <mergeCell ref="J11:J12"/>
    <mergeCell ref="K11:K12"/>
    <mergeCell ref="N11:N12"/>
    <mergeCell ref="O11:O12"/>
    <mergeCell ref="P11:P12"/>
    <mergeCell ref="J9:J10"/>
    <mergeCell ref="E13:E14"/>
    <mergeCell ref="F13:F14"/>
    <mergeCell ref="I13:I14"/>
    <mergeCell ref="P31:P32"/>
    <mergeCell ref="K31:K32"/>
    <mergeCell ref="J31:J32"/>
    <mergeCell ref="N31:N32"/>
    <mergeCell ref="O31:O32"/>
    <mergeCell ref="H29:H30"/>
    <mergeCell ref="H31:H32"/>
    <mergeCell ref="J13:J14"/>
    <mergeCell ref="K13:K14"/>
    <mergeCell ref="N13:N14"/>
    <mergeCell ref="O13:O14"/>
    <mergeCell ref="E43:E44"/>
    <mergeCell ref="P13:P14"/>
    <mergeCell ref="E15:E16"/>
    <mergeCell ref="F15:F16"/>
    <mergeCell ref="I15:I16"/>
    <mergeCell ref="J15:J16"/>
    <mergeCell ref="K15:K16"/>
    <mergeCell ref="N15:N16"/>
    <mergeCell ref="O15:O16"/>
    <mergeCell ref="P15:P16"/>
    <mergeCell ref="J43:J44"/>
    <mergeCell ref="N43:N44"/>
    <mergeCell ref="H43:H44"/>
    <mergeCell ref="K17:K18"/>
    <mergeCell ref="N17:N18"/>
    <mergeCell ref="J35:J36"/>
    <mergeCell ref="N39:N40"/>
    <mergeCell ref="J41:J42"/>
    <mergeCell ref="K41:K42"/>
    <mergeCell ref="N41:N42"/>
    <mergeCell ref="O17:O18"/>
    <mergeCell ref="E17:E18"/>
    <mergeCell ref="F17:F18"/>
    <mergeCell ref="I17:I18"/>
    <mergeCell ref="P17:P18"/>
    <mergeCell ref="E19:E20"/>
    <mergeCell ref="F19:F20"/>
    <mergeCell ref="I19:I20"/>
    <mergeCell ref="J19:J20"/>
    <mergeCell ref="K19:K20"/>
    <mergeCell ref="N19:N20"/>
    <mergeCell ref="O19:O20"/>
    <mergeCell ref="P19:P20"/>
    <mergeCell ref="J17:J18"/>
    <mergeCell ref="E21:E22"/>
    <mergeCell ref="F21:F22"/>
    <mergeCell ref="I21:I22"/>
    <mergeCell ref="C47:C52"/>
    <mergeCell ref="E51:E52"/>
    <mergeCell ref="I51:I52"/>
    <mergeCell ref="F51:F52"/>
    <mergeCell ref="E25:E26"/>
    <mergeCell ref="F25:F26"/>
    <mergeCell ref="I25:I26"/>
    <mergeCell ref="J51:J52"/>
    <mergeCell ref="J21:J22"/>
    <mergeCell ref="K21:K22"/>
    <mergeCell ref="N21:N22"/>
    <mergeCell ref="J25:J26"/>
    <mergeCell ref="K25:K26"/>
    <mergeCell ref="N25:N26"/>
    <mergeCell ref="K35:K36"/>
    <mergeCell ref="N35:N36"/>
    <mergeCell ref="K39:K40"/>
    <mergeCell ref="O21:O22"/>
    <mergeCell ref="P21:P22"/>
    <mergeCell ref="E23:E24"/>
    <mergeCell ref="F23:F24"/>
    <mergeCell ref="I23:I24"/>
    <mergeCell ref="J23:J24"/>
    <mergeCell ref="K23:K24"/>
    <mergeCell ref="N23:N24"/>
    <mergeCell ref="O23:O24"/>
    <mergeCell ref="P23:P24"/>
    <mergeCell ref="P51:P52"/>
    <mergeCell ref="N51:N52"/>
    <mergeCell ref="O51:O52"/>
    <mergeCell ref="K51:K52"/>
    <mergeCell ref="O25:O26"/>
    <mergeCell ref="P25:P26"/>
    <mergeCell ref="E33:E34"/>
    <mergeCell ref="F33:F34"/>
    <mergeCell ref="I33:I34"/>
    <mergeCell ref="J33:J34"/>
    <mergeCell ref="K33:K34"/>
    <mergeCell ref="N33:N34"/>
    <mergeCell ref="O33:O34"/>
    <mergeCell ref="P33:P34"/>
    <mergeCell ref="O35:O36"/>
    <mergeCell ref="P35:P36"/>
    <mergeCell ref="E37:E38"/>
    <mergeCell ref="F37:F38"/>
    <mergeCell ref="I37:I38"/>
    <mergeCell ref="J37:J38"/>
    <mergeCell ref="K37:K38"/>
    <mergeCell ref="N37:N38"/>
    <mergeCell ref="O37:O38"/>
    <mergeCell ref="P37:P38"/>
    <mergeCell ref="E39:E40"/>
    <mergeCell ref="F39:F40"/>
    <mergeCell ref="I39:I40"/>
    <mergeCell ref="J39:J40"/>
    <mergeCell ref="O39:O40"/>
    <mergeCell ref="P39:P40"/>
    <mergeCell ref="P45:P46"/>
    <mergeCell ref="P43:P44"/>
    <mergeCell ref="O41:O42"/>
    <mergeCell ref="P41:P42"/>
    <mergeCell ref="K43:K44"/>
    <mergeCell ref="O43:O44"/>
    <mergeCell ref="K47:K48"/>
    <mergeCell ref="N47:N48"/>
    <mergeCell ref="K45:K46"/>
    <mergeCell ref="N45:N46"/>
    <mergeCell ref="O45:O46"/>
    <mergeCell ref="E45:E46"/>
    <mergeCell ref="F45:F46"/>
    <mergeCell ref="I45:I46"/>
    <mergeCell ref="J45:J46"/>
    <mergeCell ref="O49:O50"/>
    <mergeCell ref="P49:P50"/>
    <mergeCell ref="E49:E50"/>
    <mergeCell ref="F49:F50"/>
    <mergeCell ref="I49:I50"/>
    <mergeCell ref="J49:J50"/>
    <mergeCell ref="H49:H50"/>
    <mergeCell ref="J47:J48"/>
    <mergeCell ref="N53:N54"/>
    <mergeCell ref="O53:O54"/>
    <mergeCell ref="P53:P54"/>
    <mergeCell ref="J53:J54"/>
    <mergeCell ref="K53:K54"/>
    <mergeCell ref="O47:O48"/>
    <mergeCell ref="P47:P48"/>
    <mergeCell ref="K49:K50"/>
    <mergeCell ref="N49:N50"/>
  </mergeCells>
  <printOptions/>
  <pageMargins left="0.3937007874015748" right="0.9055118110236221" top="0.7874015748031497" bottom="0.7874015748031497" header="0.3937007874015748" footer="0.5905511811023623"/>
  <pageSetup horizontalDpi="300" verticalDpi="300" orientation="portrait" paperSize="9" scale="95" r:id="rId1"/>
  <headerFooter alignWithMargins="0">
    <oddHeader>&amp;L&amp;"ＭＳ Ｐゴシック,太字"&amp;10教育・文化</oddHeader>
    <oddFooter>&amp;C&amp;"ＭＳ 明朝,標準"&amp;10 62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Q42"/>
  <sheetViews>
    <sheetView showGridLines="0" view="pageBreakPreview" zoomScaleSheetLayoutView="100" workbookViewId="0" topLeftCell="A1">
      <selection activeCell="U14" sqref="U14"/>
    </sheetView>
  </sheetViews>
  <sheetFormatPr defaultColWidth="9.00390625" defaultRowHeight="13.5"/>
  <cols>
    <col min="1" max="2" width="3.125" style="294" customWidth="1"/>
    <col min="3" max="3" width="8.625" style="294" customWidth="1"/>
    <col min="4" max="5" width="0.6171875" style="294" customWidth="1"/>
    <col min="6" max="6" width="24.625" style="294" customWidth="1"/>
    <col min="7" max="7" width="0.6171875" style="294" customWidth="1"/>
    <col min="8" max="8" width="5.625" style="294" customWidth="1"/>
    <col min="9" max="9" width="14.125" style="294" customWidth="1"/>
    <col min="10" max="10" width="0.6171875" style="294" customWidth="1"/>
    <col min="11" max="11" width="17.375" style="294" customWidth="1"/>
    <col min="12" max="12" width="0.6171875" style="294" customWidth="1"/>
    <col min="13" max="13" width="4.50390625" style="294" customWidth="1"/>
    <col min="14" max="16" width="3.375" style="294" customWidth="1"/>
    <col min="17" max="16384" width="9.00390625" style="81" customWidth="1"/>
  </cols>
  <sheetData>
    <row r="1" spans="1:16" s="380" customFormat="1" ht="18" customHeight="1">
      <c r="A1" s="1169" t="s">
        <v>435</v>
      </c>
      <c r="B1" s="1169"/>
      <c r="C1" s="1169"/>
      <c r="D1" s="1222"/>
      <c r="E1" s="285"/>
      <c r="F1" s="286" t="s">
        <v>362</v>
      </c>
      <c r="G1" s="283"/>
      <c r="H1" s="283" t="s">
        <v>363</v>
      </c>
      <c r="I1" s="284" t="s">
        <v>364</v>
      </c>
      <c r="J1" s="285"/>
      <c r="K1" s="286" t="s">
        <v>365</v>
      </c>
      <c r="L1" s="286"/>
      <c r="M1" s="1168" t="s">
        <v>366</v>
      </c>
      <c r="N1" s="1169"/>
      <c r="O1" s="1169"/>
      <c r="P1" s="1169"/>
    </row>
    <row r="2" spans="1:16" ht="13.5" customHeight="1">
      <c r="A2" s="1236" t="s">
        <v>640</v>
      </c>
      <c r="B2" s="1237"/>
      <c r="C2" s="1242" t="s">
        <v>496</v>
      </c>
      <c r="D2" s="659"/>
      <c r="E2" s="1188"/>
      <c r="F2" s="1194" t="s">
        <v>497</v>
      </c>
      <c r="G2" s="659"/>
      <c r="H2" s="1140" t="s">
        <v>498</v>
      </c>
      <c r="I2" s="1231" t="s">
        <v>499</v>
      </c>
      <c r="J2" s="1218"/>
      <c r="K2" s="1234" t="s">
        <v>500</v>
      </c>
      <c r="L2" s="685"/>
      <c r="M2" s="667" t="s">
        <v>397</v>
      </c>
      <c r="N2" s="1196">
        <v>57</v>
      </c>
      <c r="O2" s="1196">
        <v>12</v>
      </c>
      <c r="P2" s="1087">
        <v>8</v>
      </c>
    </row>
    <row r="3" spans="1:16" ht="13.5">
      <c r="A3" s="1238"/>
      <c r="B3" s="1239"/>
      <c r="C3" s="1243"/>
      <c r="D3" s="671"/>
      <c r="E3" s="1189"/>
      <c r="F3" s="1205"/>
      <c r="G3" s="662"/>
      <c r="H3" s="1141"/>
      <c r="I3" s="1232"/>
      <c r="J3" s="1233"/>
      <c r="K3" s="1235"/>
      <c r="L3" s="686"/>
      <c r="M3" s="664"/>
      <c r="N3" s="1197"/>
      <c r="O3" s="1197"/>
      <c r="P3" s="1198"/>
    </row>
    <row r="4" spans="1:16" ht="13.5">
      <c r="A4" s="1238"/>
      <c r="B4" s="1239"/>
      <c r="C4" s="1243"/>
      <c r="D4" s="671"/>
      <c r="E4" s="675"/>
      <c r="F4" s="797" t="s">
        <v>501</v>
      </c>
      <c r="G4" s="659"/>
      <c r="H4" s="1140">
        <v>1</v>
      </c>
      <c r="I4" s="1245" t="s">
        <v>502</v>
      </c>
      <c r="J4" s="1188"/>
      <c r="K4" s="797" t="s">
        <v>503</v>
      </c>
      <c r="L4" s="288"/>
      <c r="M4" s="667" t="s">
        <v>397</v>
      </c>
      <c r="N4" s="1196">
        <v>62</v>
      </c>
      <c r="O4" s="1196">
        <v>3</v>
      </c>
      <c r="P4" s="1087">
        <v>30</v>
      </c>
    </row>
    <row r="5" spans="1:16" ht="13.5">
      <c r="A5" s="1238"/>
      <c r="B5" s="1239"/>
      <c r="C5" s="1244"/>
      <c r="D5" s="671"/>
      <c r="E5" s="680"/>
      <c r="F5" s="1204"/>
      <c r="G5" s="662"/>
      <c r="H5" s="1141"/>
      <c r="I5" s="1246"/>
      <c r="J5" s="1189"/>
      <c r="K5" s="1204"/>
      <c r="L5" s="116"/>
      <c r="M5" s="660"/>
      <c r="N5" s="1197"/>
      <c r="O5" s="1197"/>
      <c r="P5" s="1198"/>
    </row>
    <row r="6" spans="1:16" ht="13.5" customHeight="1">
      <c r="A6" s="1238"/>
      <c r="B6" s="1239"/>
      <c r="C6" s="1242" t="s">
        <v>504</v>
      </c>
      <c r="D6" s="676"/>
      <c r="E6" s="1188"/>
      <c r="F6" s="797" t="s">
        <v>505</v>
      </c>
      <c r="G6" s="659"/>
      <c r="H6" s="1140">
        <v>1</v>
      </c>
      <c r="I6" s="1245" t="s">
        <v>506</v>
      </c>
      <c r="J6" s="1211"/>
      <c r="K6" s="1248" t="s">
        <v>507</v>
      </c>
      <c r="L6" s="687"/>
      <c r="M6" s="667" t="s">
        <v>397</v>
      </c>
      <c r="N6" s="1196">
        <v>62</v>
      </c>
      <c r="O6" s="1196">
        <v>3</v>
      </c>
      <c r="P6" s="1087">
        <v>30</v>
      </c>
    </row>
    <row r="7" spans="1:16" ht="13.5">
      <c r="A7" s="1240"/>
      <c r="B7" s="1241"/>
      <c r="C7" s="1244"/>
      <c r="D7" s="681"/>
      <c r="E7" s="1189"/>
      <c r="F7" s="1204"/>
      <c r="G7" s="662"/>
      <c r="H7" s="1141"/>
      <c r="I7" s="1246"/>
      <c r="J7" s="1247"/>
      <c r="K7" s="1249"/>
      <c r="L7" s="688"/>
      <c r="M7" s="664"/>
      <c r="N7" s="1197"/>
      <c r="O7" s="1197"/>
      <c r="P7" s="1198"/>
    </row>
    <row r="8" spans="1:16" ht="13.5" customHeight="1">
      <c r="A8" s="1250" t="s">
        <v>641</v>
      </c>
      <c r="B8" s="1251"/>
      <c r="C8" s="1091" t="s">
        <v>423</v>
      </c>
      <c r="D8" s="659"/>
      <c r="E8" s="1188"/>
      <c r="F8" s="1194" t="s">
        <v>508</v>
      </c>
      <c r="G8" s="671"/>
      <c r="H8" s="1140" t="s">
        <v>642</v>
      </c>
      <c r="I8" s="1231" t="s">
        <v>509</v>
      </c>
      <c r="J8" s="1211"/>
      <c r="K8" s="1256" t="s">
        <v>510</v>
      </c>
      <c r="L8" s="690"/>
      <c r="M8" s="667" t="s">
        <v>397</v>
      </c>
      <c r="N8" s="1196">
        <v>50</v>
      </c>
      <c r="O8" s="1196">
        <v>2</v>
      </c>
      <c r="P8" s="1087">
        <v>17</v>
      </c>
    </row>
    <row r="9" spans="1:16" ht="13.5">
      <c r="A9" s="1252"/>
      <c r="B9" s="1253"/>
      <c r="C9" s="1120"/>
      <c r="D9" s="671"/>
      <c r="E9" s="1189"/>
      <c r="F9" s="1205"/>
      <c r="G9" s="662"/>
      <c r="H9" s="1141"/>
      <c r="I9" s="1232"/>
      <c r="J9" s="1247"/>
      <c r="K9" s="1257"/>
      <c r="L9" s="361"/>
      <c r="M9" s="660"/>
      <c r="N9" s="1197"/>
      <c r="O9" s="1197"/>
      <c r="P9" s="1198"/>
    </row>
    <row r="10" spans="1:16" ht="13.5" customHeight="1">
      <c r="A10" s="1252"/>
      <c r="B10" s="1253"/>
      <c r="C10" s="1120"/>
      <c r="D10" s="671"/>
      <c r="E10" s="1188"/>
      <c r="F10" s="1194" t="s">
        <v>511</v>
      </c>
      <c r="G10" s="659"/>
      <c r="H10" s="1140">
        <v>1</v>
      </c>
      <c r="I10" s="1231" t="s">
        <v>512</v>
      </c>
      <c r="J10" s="1211"/>
      <c r="K10" s="1256" t="s">
        <v>513</v>
      </c>
      <c r="L10" s="687"/>
      <c r="M10" s="667" t="s">
        <v>397</v>
      </c>
      <c r="N10" s="1196">
        <v>56</v>
      </c>
      <c r="O10" s="1196">
        <v>9</v>
      </c>
      <c r="P10" s="1087">
        <v>9</v>
      </c>
    </row>
    <row r="11" spans="1:16" ht="13.5">
      <c r="A11" s="1252"/>
      <c r="B11" s="1253"/>
      <c r="C11" s="1120"/>
      <c r="D11" s="671"/>
      <c r="E11" s="1189"/>
      <c r="F11" s="1205"/>
      <c r="G11" s="662"/>
      <c r="H11" s="1141"/>
      <c r="I11" s="1232"/>
      <c r="J11" s="1247"/>
      <c r="K11" s="1257"/>
      <c r="L11" s="688"/>
      <c r="M11" s="664"/>
      <c r="N11" s="1197"/>
      <c r="O11" s="1197"/>
      <c r="P11" s="1198"/>
    </row>
    <row r="12" spans="1:16" ht="13.5">
      <c r="A12" s="1252"/>
      <c r="B12" s="1253"/>
      <c r="C12" s="1120"/>
      <c r="D12" s="671"/>
      <c r="E12" s="1161"/>
      <c r="F12" s="797" t="s">
        <v>514</v>
      </c>
      <c r="G12" s="659"/>
      <c r="H12" s="1140">
        <v>1</v>
      </c>
      <c r="I12" s="1245" t="s">
        <v>515</v>
      </c>
      <c r="J12" s="1188"/>
      <c r="K12" s="797" t="s">
        <v>516</v>
      </c>
      <c r="L12" s="676"/>
      <c r="M12" s="667" t="s">
        <v>397</v>
      </c>
      <c r="N12" s="1196">
        <v>62</v>
      </c>
      <c r="O12" s="1196">
        <v>3</v>
      </c>
      <c r="P12" s="1087">
        <v>30</v>
      </c>
    </row>
    <row r="13" spans="1:16" ht="13.5">
      <c r="A13" s="1252"/>
      <c r="B13" s="1253"/>
      <c r="C13" s="1120"/>
      <c r="D13" s="671"/>
      <c r="E13" s="1162"/>
      <c r="F13" s="1204"/>
      <c r="G13" s="662"/>
      <c r="H13" s="1141"/>
      <c r="I13" s="1246"/>
      <c r="J13" s="1189"/>
      <c r="K13" s="1204"/>
      <c r="L13" s="681"/>
      <c r="M13" s="664"/>
      <c r="N13" s="1197"/>
      <c r="O13" s="1197"/>
      <c r="P13" s="1198"/>
    </row>
    <row r="14" spans="1:16" ht="13.5">
      <c r="A14" s="1252"/>
      <c r="B14" s="1253"/>
      <c r="C14" s="1120"/>
      <c r="D14" s="671"/>
      <c r="E14" s="1161"/>
      <c r="F14" s="797" t="s">
        <v>517</v>
      </c>
      <c r="G14" s="659"/>
      <c r="H14" s="1140">
        <v>1</v>
      </c>
      <c r="I14" s="1245" t="s">
        <v>518</v>
      </c>
      <c r="J14" s="1188"/>
      <c r="K14" s="797" t="s">
        <v>519</v>
      </c>
      <c r="L14" s="288"/>
      <c r="M14" s="667" t="s">
        <v>397</v>
      </c>
      <c r="N14" s="1196">
        <v>62</v>
      </c>
      <c r="O14" s="1196">
        <v>3</v>
      </c>
      <c r="P14" s="1087">
        <v>30</v>
      </c>
    </row>
    <row r="15" spans="1:16" ht="13.5">
      <c r="A15" s="1252"/>
      <c r="B15" s="1253"/>
      <c r="C15" s="1120"/>
      <c r="D15" s="671"/>
      <c r="E15" s="1162"/>
      <c r="F15" s="1204"/>
      <c r="G15" s="662"/>
      <c r="H15" s="1141"/>
      <c r="I15" s="1246"/>
      <c r="J15" s="1189"/>
      <c r="K15" s="1204"/>
      <c r="L15" s="288"/>
      <c r="M15" s="660"/>
      <c r="N15" s="1197"/>
      <c r="O15" s="1197"/>
      <c r="P15" s="1198"/>
    </row>
    <row r="16" spans="1:16" ht="13.5">
      <c r="A16" s="1252"/>
      <c r="B16" s="1253"/>
      <c r="C16" s="1120"/>
      <c r="D16" s="671"/>
      <c r="E16" s="1161"/>
      <c r="F16" s="797" t="s">
        <v>520</v>
      </c>
      <c r="G16" s="659"/>
      <c r="H16" s="1140">
        <v>1</v>
      </c>
      <c r="I16" s="1245" t="s">
        <v>458</v>
      </c>
      <c r="J16" s="1188"/>
      <c r="K16" s="797" t="s">
        <v>480</v>
      </c>
      <c r="L16" s="676"/>
      <c r="M16" s="667" t="s">
        <v>397</v>
      </c>
      <c r="N16" s="1196">
        <v>62</v>
      </c>
      <c r="O16" s="1196">
        <v>3</v>
      </c>
      <c r="P16" s="1087">
        <v>30</v>
      </c>
    </row>
    <row r="17" spans="1:16" ht="13.5">
      <c r="A17" s="1252"/>
      <c r="B17" s="1253"/>
      <c r="C17" s="1120"/>
      <c r="D17" s="671"/>
      <c r="E17" s="1162"/>
      <c r="F17" s="1204"/>
      <c r="G17" s="662"/>
      <c r="H17" s="1141"/>
      <c r="I17" s="1246"/>
      <c r="J17" s="1189"/>
      <c r="K17" s="1204"/>
      <c r="L17" s="251"/>
      <c r="M17" s="664"/>
      <c r="N17" s="1197"/>
      <c r="O17" s="1197"/>
      <c r="P17" s="1198"/>
    </row>
    <row r="18" spans="1:16" ht="13.5" customHeight="1">
      <c r="A18" s="1252"/>
      <c r="B18" s="1253"/>
      <c r="C18" s="1120"/>
      <c r="D18" s="671"/>
      <c r="E18" s="1161"/>
      <c r="F18" s="797" t="s">
        <v>521</v>
      </c>
      <c r="G18" s="659"/>
      <c r="H18" s="1140" t="s">
        <v>642</v>
      </c>
      <c r="I18" s="1245" t="s">
        <v>502</v>
      </c>
      <c r="J18" s="1188"/>
      <c r="K18" s="1258" t="s">
        <v>522</v>
      </c>
      <c r="L18" s="288"/>
      <c r="M18" s="667" t="s">
        <v>397</v>
      </c>
      <c r="N18" s="1196">
        <v>62</v>
      </c>
      <c r="O18" s="1196">
        <v>3</v>
      </c>
      <c r="P18" s="1087">
        <v>30</v>
      </c>
    </row>
    <row r="19" spans="1:16" ht="13.5">
      <c r="A19" s="1252"/>
      <c r="B19" s="1253"/>
      <c r="C19" s="1120"/>
      <c r="D19" s="671"/>
      <c r="E19" s="1162"/>
      <c r="F19" s="1204"/>
      <c r="G19" s="662"/>
      <c r="H19" s="1141"/>
      <c r="I19" s="1246"/>
      <c r="J19" s="1189"/>
      <c r="K19" s="1259"/>
      <c r="L19" s="288"/>
      <c r="M19" s="660"/>
      <c r="N19" s="1197"/>
      <c r="O19" s="1197"/>
      <c r="P19" s="1198"/>
    </row>
    <row r="20" spans="1:16" ht="13.5">
      <c r="A20" s="1252"/>
      <c r="B20" s="1253"/>
      <c r="C20" s="1120"/>
      <c r="D20" s="671"/>
      <c r="E20" s="1161"/>
      <c r="F20" s="797" t="s">
        <v>523</v>
      </c>
      <c r="G20" s="659"/>
      <c r="H20" s="1140">
        <v>1</v>
      </c>
      <c r="I20" s="1260" t="s">
        <v>524</v>
      </c>
      <c r="J20" s="1188"/>
      <c r="K20" s="797" t="s">
        <v>441</v>
      </c>
      <c r="L20" s="676"/>
      <c r="M20" s="667" t="s">
        <v>397</v>
      </c>
      <c r="N20" s="1196">
        <v>62</v>
      </c>
      <c r="O20" s="1196">
        <v>3</v>
      </c>
      <c r="P20" s="1087">
        <v>30</v>
      </c>
    </row>
    <row r="21" spans="1:16" ht="13.5">
      <c r="A21" s="1252"/>
      <c r="B21" s="1253"/>
      <c r="C21" s="1120"/>
      <c r="D21" s="671"/>
      <c r="E21" s="1162"/>
      <c r="F21" s="1204"/>
      <c r="G21" s="662"/>
      <c r="H21" s="1141"/>
      <c r="I21" s="1261"/>
      <c r="J21" s="1189"/>
      <c r="K21" s="1204"/>
      <c r="L21" s="251"/>
      <c r="M21" s="664"/>
      <c r="N21" s="1197"/>
      <c r="O21" s="1197"/>
      <c r="P21" s="1198"/>
    </row>
    <row r="22" spans="1:16" ht="13.5">
      <c r="A22" s="1252"/>
      <c r="B22" s="1253"/>
      <c r="C22" s="1120"/>
      <c r="D22" s="671"/>
      <c r="E22" s="1161"/>
      <c r="F22" s="797" t="s">
        <v>525</v>
      </c>
      <c r="G22" s="659"/>
      <c r="H22" s="1140" t="s">
        <v>643</v>
      </c>
      <c r="I22" s="1245" t="s">
        <v>515</v>
      </c>
      <c r="J22" s="1188"/>
      <c r="K22" s="797" t="s">
        <v>526</v>
      </c>
      <c r="L22" s="676"/>
      <c r="M22" s="667" t="s">
        <v>397</v>
      </c>
      <c r="N22" s="1196">
        <v>62</v>
      </c>
      <c r="O22" s="1196">
        <v>3</v>
      </c>
      <c r="P22" s="1087">
        <v>30</v>
      </c>
    </row>
    <row r="23" spans="1:16" ht="13.5">
      <c r="A23" s="1252"/>
      <c r="B23" s="1253"/>
      <c r="C23" s="1120"/>
      <c r="D23" s="671"/>
      <c r="E23" s="1162"/>
      <c r="F23" s="1204"/>
      <c r="G23" s="662"/>
      <c r="H23" s="1141"/>
      <c r="I23" s="1246"/>
      <c r="J23" s="1189"/>
      <c r="K23" s="1204"/>
      <c r="L23" s="681"/>
      <c r="M23" s="664"/>
      <c r="N23" s="1197"/>
      <c r="O23" s="1197"/>
      <c r="P23" s="1198"/>
    </row>
    <row r="24" spans="1:16" ht="13.5">
      <c r="A24" s="1252"/>
      <c r="B24" s="1253"/>
      <c r="C24" s="1120"/>
      <c r="D24" s="671"/>
      <c r="E24" s="1161"/>
      <c r="F24" s="797" t="s">
        <v>527</v>
      </c>
      <c r="G24" s="659"/>
      <c r="H24" s="1140" t="s">
        <v>642</v>
      </c>
      <c r="I24" s="1260" t="s">
        <v>528</v>
      </c>
      <c r="J24" s="1188"/>
      <c r="K24" s="797" t="s">
        <v>441</v>
      </c>
      <c r="L24" s="676"/>
      <c r="M24" s="667" t="s">
        <v>379</v>
      </c>
      <c r="N24" s="1196">
        <v>6</v>
      </c>
      <c r="O24" s="1196">
        <v>5</v>
      </c>
      <c r="P24" s="1087">
        <v>30</v>
      </c>
    </row>
    <row r="25" spans="1:16" ht="13.5">
      <c r="A25" s="1252"/>
      <c r="B25" s="1253"/>
      <c r="C25" s="1215"/>
      <c r="D25" s="662"/>
      <c r="E25" s="1162"/>
      <c r="F25" s="1204"/>
      <c r="G25" s="662"/>
      <c r="H25" s="1141"/>
      <c r="I25" s="1261"/>
      <c r="J25" s="1189"/>
      <c r="K25" s="1204"/>
      <c r="L25" s="681"/>
      <c r="M25" s="664"/>
      <c r="N25" s="1197"/>
      <c r="O25" s="1197"/>
      <c r="P25" s="1198"/>
    </row>
    <row r="26" spans="1:16" ht="13.5">
      <c r="A26" s="1252"/>
      <c r="B26" s="1253"/>
      <c r="C26" s="1091" t="s">
        <v>529</v>
      </c>
      <c r="D26" s="671"/>
      <c r="E26" s="1161"/>
      <c r="F26" s="797" t="s">
        <v>530</v>
      </c>
      <c r="G26" s="659"/>
      <c r="H26" s="1140">
        <v>1</v>
      </c>
      <c r="I26" s="1245" t="s">
        <v>502</v>
      </c>
      <c r="J26" s="1188"/>
      <c r="K26" s="797" t="s">
        <v>441</v>
      </c>
      <c r="L26" s="676"/>
      <c r="M26" s="667" t="s">
        <v>397</v>
      </c>
      <c r="N26" s="1196">
        <v>62</v>
      </c>
      <c r="O26" s="1196">
        <v>3</v>
      </c>
      <c r="P26" s="1087">
        <v>30</v>
      </c>
    </row>
    <row r="27" spans="1:16" ht="13.5">
      <c r="A27" s="1252"/>
      <c r="B27" s="1253"/>
      <c r="C27" s="1215"/>
      <c r="D27" s="671"/>
      <c r="E27" s="1162"/>
      <c r="F27" s="1204"/>
      <c r="G27" s="662"/>
      <c r="H27" s="1141"/>
      <c r="I27" s="1246"/>
      <c r="J27" s="1189"/>
      <c r="K27" s="1204"/>
      <c r="L27" s="681"/>
      <c r="M27" s="664"/>
      <c r="N27" s="1197"/>
      <c r="O27" s="1197"/>
      <c r="P27" s="1198"/>
    </row>
    <row r="28" spans="1:16" ht="13.5" customHeight="1">
      <c r="A28" s="1252"/>
      <c r="B28" s="1253"/>
      <c r="C28" s="1242" t="s">
        <v>531</v>
      </c>
      <c r="D28" s="1263"/>
      <c r="E28" s="1188"/>
      <c r="F28" s="1194" t="s">
        <v>532</v>
      </c>
      <c r="G28" s="671"/>
      <c r="H28" s="1140" t="s">
        <v>533</v>
      </c>
      <c r="I28" s="1231" t="s">
        <v>534</v>
      </c>
      <c r="J28" s="1211"/>
      <c r="K28" s="1256" t="s">
        <v>535</v>
      </c>
      <c r="L28" s="690"/>
      <c r="M28" s="667" t="s">
        <v>397</v>
      </c>
      <c r="N28" s="1196">
        <v>37</v>
      </c>
      <c r="O28" s="1196">
        <v>5</v>
      </c>
      <c r="P28" s="1087">
        <v>28</v>
      </c>
    </row>
    <row r="29" spans="1:16" ht="13.5">
      <c r="A29" s="1252"/>
      <c r="B29" s="1253"/>
      <c r="C29" s="1243"/>
      <c r="D29" s="1264"/>
      <c r="E29" s="1189"/>
      <c r="F29" s="1205"/>
      <c r="G29" s="662"/>
      <c r="H29" s="1141"/>
      <c r="I29" s="1232"/>
      <c r="J29" s="1247"/>
      <c r="K29" s="1257"/>
      <c r="L29" s="361"/>
      <c r="M29" s="664"/>
      <c r="N29" s="1197"/>
      <c r="O29" s="1197"/>
      <c r="P29" s="1198"/>
    </row>
    <row r="30" spans="1:16" ht="13.5">
      <c r="A30" s="1252"/>
      <c r="B30" s="1253"/>
      <c r="C30" s="1243"/>
      <c r="D30" s="1264"/>
      <c r="E30" s="1161"/>
      <c r="F30" s="1248" t="s">
        <v>536</v>
      </c>
      <c r="G30" s="659"/>
      <c r="H30" s="1140" t="s">
        <v>644</v>
      </c>
      <c r="I30" s="1245" t="s">
        <v>515</v>
      </c>
      <c r="J30" s="1188"/>
      <c r="K30" s="797" t="s">
        <v>441</v>
      </c>
      <c r="L30" s="676"/>
      <c r="M30" s="667" t="s">
        <v>397</v>
      </c>
      <c r="N30" s="1196">
        <v>62</v>
      </c>
      <c r="O30" s="1196">
        <v>3</v>
      </c>
      <c r="P30" s="1087">
        <v>30</v>
      </c>
    </row>
    <row r="31" spans="1:16" ht="13.5">
      <c r="A31" s="1252"/>
      <c r="B31" s="1253"/>
      <c r="C31" s="1243"/>
      <c r="D31" s="1264"/>
      <c r="E31" s="1162"/>
      <c r="F31" s="1249"/>
      <c r="G31" s="662"/>
      <c r="H31" s="1141"/>
      <c r="I31" s="1246"/>
      <c r="J31" s="1189"/>
      <c r="K31" s="1204"/>
      <c r="L31" s="116"/>
      <c r="M31" s="660"/>
      <c r="N31" s="1197"/>
      <c r="O31" s="1197"/>
      <c r="P31" s="1198"/>
    </row>
    <row r="32" spans="1:16" ht="13.5">
      <c r="A32" s="1252"/>
      <c r="B32" s="1253"/>
      <c r="C32" s="1243"/>
      <c r="D32" s="1264"/>
      <c r="E32" s="1161"/>
      <c r="F32" s="797" t="s">
        <v>537</v>
      </c>
      <c r="G32" s="659"/>
      <c r="H32" s="1140">
        <v>1</v>
      </c>
      <c r="I32" s="1245" t="s">
        <v>538</v>
      </c>
      <c r="J32" s="1188"/>
      <c r="K32" s="797" t="s">
        <v>441</v>
      </c>
      <c r="L32" s="676"/>
      <c r="M32" s="667" t="s">
        <v>397</v>
      </c>
      <c r="N32" s="1196">
        <v>62</v>
      </c>
      <c r="O32" s="1196">
        <v>3</v>
      </c>
      <c r="P32" s="1087">
        <v>30</v>
      </c>
    </row>
    <row r="33" spans="1:16" ht="13.5">
      <c r="A33" s="1252"/>
      <c r="B33" s="1253"/>
      <c r="C33" s="1243"/>
      <c r="D33" s="1264"/>
      <c r="E33" s="1162"/>
      <c r="F33" s="1204"/>
      <c r="G33" s="662"/>
      <c r="H33" s="1141"/>
      <c r="I33" s="1246"/>
      <c r="J33" s="1189"/>
      <c r="K33" s="1204"/>
      <c r="L33" s="251"/>
      <c r="M33" s="664"/>
      <c r="N33" s="1197"/>
      <c r="O33" s="1197"/>
      <c r="P33" s="1198"/>
    </row>
    <row r="34" spans="1:16" ht="13.5">
      <c r="A34" s="1252"/>
      <c r="B34" s="1253"/>
      <c r="C34" s="1243"/>
      <c r="D34" s="1264"/>
      <c r="E34" s="1161"/>
      <c r="F34" s="797" t="s">
        <v>539</v>
      </c>
      <c r="G34" s="659"/>
      <c r="H34" s="1140" t="s">
        <v>644</v>
      </c>
      <c r="I34" s="1245" t="s">
        <v>515</v>
      </c>
      <c r="J34" s="1188"/>
      <c r="K34" s="797" t="s">
        <v>540</v>
      </c>
      <c r="L34" s="676"/>
      <c r="M34" s="667" t="s">
        <v>397</v>
      </c>
      <c r="N34" s="1196">
        <v>62</v>
      </c>
      <c r="O34" s="1196">
        <v>3</v>
      </c>
      <c r="P34" s="1087">
        <v>30</v>
      </c>
    </row>
    <row r="35" spans="1:16" ht="13.5">
      <c r="A35" s="1252"/>
      <c r="B35" s="1253"/>
      <c r="C35" s="1243"/>
      <c r="D35" s="1264"/>
      <c r="E35" s="1162"/>
      <c r="F35" s="1204"/>
      <c r="G35" s="662"/>
      <c r="H35" s="1141"/>
      <c r="I35" s="1246"/>
      <c r="J35" s="1189"/>
      <c r="K35" s="1204"/>
      <c r="L35" s="681"/>
      <c r="M35" s="664"/>
      <c r="N35" s="1197"/>
      <c r="O35" s="1197"/>
      <c r="P35" s="1198"/>
    </row>
    <row r="36" spans="1:16" ht="13.5">
      <c r="A36" s="1252"/>
      <c r="B36" s="1253"/>
      <c r="C36" s="1243"/>
      <c r="D36" s="1264"/>
      <c r="E36" s="1188"/>
      <c r="F36" s="1194" t="s">
        <v>541</v>
      </c>
      <c r="G36" s="659"/>
      <c r="H36" s="1266" t="s">
        <v>644</v>
      </c>
      <c r="I36" s="1231" t="s">
        <v>542</v>
      </c>
      <c r="J36" s="1218"/>
      <c r="K36" s="1268" t="s">
        <v>543</v>
      </c>
      <c r="L36" s="685"/>
      <c r="M36" s="660" t="s">
        <v>379</v>
      </c>
      <c r="N36" s="1196">
        <v>8</v>
      </c>
      <c r="O36" s="1196">
        <v>6</v>
      </c>
      <c r="P36" s="1087">
        <v>17</v>
      </c>
    </row>
    <row r="37" spans="1:16" ht="13.5">
      <c r="A37" s="1252"/>
      <c r="B37" s="1253"/>
      <c r="C37" s="1243"/>
      <c r="D37" s="1264"/>
      <c r="E37" s="1189"/>
      <c r="F37" s="1205"/>
      <c r="G37" s="662"/>
      <c r="H37" s="1267"/>
      <c r="I37" s="1232"/>
      <c r="J37" s="1233"/>
      <c r="K37" s="1269"/>
      <c r="L37" s="686"/>
      <c r="M37" s="664"/>
      <c r="N37" s="1197"/>
      <c r="O37" s="1197"/>
      <c r="P37" s="1198"/>
    </row>
    <row r="38" spans="1:16" ht="13.5" customHeight="1">
      <c r="A38" s="1252"/>
      <c r="B38" s="1253"/>
      <c r="C38" s="1243"/>
      <c r="D38" s="1264"/>
      <c r="E38" s="1188"/>
      <c r="F38" s="1194" t="s">
        <v>544</v>
      </c>
      <c r="G38" s="659"/>
      <c r="H38" s="1266" t="s">
        <v>644</v>
      </c>
      <c r="I38" s="1231" t="s">
        <v>545</v>
      </c>
      <c r="J38" s="1218"/>
      <c r="K38" s="1268" t="s">
        <v>546</v>
      </c>
      <c r="L38" s="691"/>
      <c r="M38" s="667" t="s">
        <v>379</v>
      </c>
      <c r="N38" s="1196">
        <v>8</v>
      </c>
      <c r="O38" s="1196">
        <v>6</v>
      </c>
      <c r="P38" s="1087">
        <v>17</v>
      </c>
    </row>
    <row r="39" spans="1:16" ht="13.5">
      <c r="A39" s="1252"/>
      <c r="B39" s="1253"/>
      <c r="C39" s="1243"/>
      <c r="D39" s="1264"/>
      <c r="E39" s="1189"/>
      <c r="F39" s="1205"/>
      <c r="G39" s="671"/>
      <c r="H39" s="1267"/>
      <c r="I39" s="1232"/>
      <c r="J39" s="1233"/>
      <c r="K39" s="1269"/>
      <c r="L39" s="280"/>
      <c r="M39" s="664"/>
      <c r="N39" s="1197"/>
      <c r="O39" s="1197"/>
      <c r="P39" s="1198"/>
    </row>
    <row r="40" spans="1:17" ht="13.5">
      <c r="A40" s="1252"/>
      <c r="B40" s="1253"/>
      <c r="C40" s="1243"/>
      <c r="D40" s="1264"/>
      <c r="E40" s="692"/>
      <c r="F40" s="797" t="s">
        <v>547</v>
      </c>
      <c r="G40" s="659"/>
      <c r="H40" s="1140" t="s">
        <v>644</v>
      </c>
      <c r="I40" s="1245" t="s">
        <v>458</v>
      </c>
      <c r="J40" s="1188"/>
      <c r="K40" s="1272" t="s">
        <v>548</v>
      </c>
      <c r="L40" s="676"/>
      <c r="M40" s="660" t="s">
        <v>397</v>
      </c>
      <c r="N40" s="1196">
        <v>62</v>
      </c>
      <c r="O40" s="1196">
        <v>3</v>
      </c>
      <c r="P40" s="1087">
        <v>30</v>
      </c>
      <c r="Q40" s="116"/>
    </row>
    <row r="41" spans="1:17" ht="14.25" thickBot="1">
      <c r="A41" s="1254"/>
      <c r="B41" s="1255"/>
      <c r="C41" s="1262"/>
      <c r="D41" s="1265"/>
      <c r="E41" s="693"/>
      <c r="F41" s="787"/>
      <c r="G41" s="672"/>
      <c r="H41" s="1142"/>
      <c r="I41" s="1270"/>
      <c r="J41" s="1271"/>
      <c r="K41" s="1273"/>
      <c r="L41" s="139"/>
      <c r="M41" s="689"/>
      <c r="N41" s="1191"/>
      <c r="O41" s="1191"/>
      <c r="P41" s="980"/>
      <c r="Q41" s="116"/>
    </row>
    <row r="42" spans="1:2" ht="13.5">
      <c r="A42" s="47" t="s">
        <v>307</v>
      </c>
      <c r="B42" s="296"/>
    </row>
  </sheetData>
  <mergeCells count="188">
    <mergeCell ref="N40:N41"/>
    <mergeCell ref="O40:O41"/>
    <mergeCell ref="P40:P41"/>
    <mergeCell ref="J38:J39"/>
    <mergeCell ref="K38:K39"/>
    <mergeCell ref="F40:F41"/>
    <mergeCell ref="I40:I41"/>
    <mergeCell ref="J40:J41"/>
    <mergeCell ref="K40:K41"/>
    <mergeCell ref="H40:H41"/>
    <mergeCell ref="P36:P37"/>
    <mergeCell ref="N38:N39"/>
    <mergeCell ref="O38:O39"/>
    <mergeCell ref="E38:E39"/>
    <mergeCell ref="F38:F39"/>
    <mergeCell ref="H38:H39"/>
    <mergeCell ref="I38:I39"/>
    <mergeCell ref="P38:P39"/>
    <mergeCell ref="J36:J37"/>
    <mergeCell ref="K36:K37"/>
    <mergeCell ref="N36:N37"/>
    <mergeCell ref="O36:O37"/>
    <mergeCell ref="E36:E37"/>
    <mergeCell ref="F36:F37"/>
    <mergeCell ref="H36:H37"/>
    <mergeCell ref="I36:I37"/>
    <mergeCell ref="P32:P33"/>
    <mergeCell ref="E34:E35"/>
    <mergeCell ref="F34:F35"/>
    <mergeCell ref="H34:H35"/>
    <mergeCell ref="I34:I35"/>
    <mergeCell ref="J34:J35"/>
    <mergeCell ref="K34:K35"/>
    <mergeCell ref="N34:N35"/>
    <mergeCell ref="O34:O35"/>
    <mergeCell ref="P34:P35"/>
    <mergeCell ref="O30:O31"/>
    <mergeCell ref="P30:P31"/>
    <mergeCell ref="E32:E33"/>
    <mergeCell ref="F32:F33"/>
    <mergeCell ref="H32:H33"/>
    <mergeCell ref="I32:I33"/>
    <mergeCell ref="J32:J33"/>
    <mergeCell ref="K32:K33"/>
    <mergeCell ref="N32:N33"/>
    <mergeCell ref="O32:O33"/>
    <mergeCell ref="N28:N29"/>
    <mergeCell ref="O28:O29"/>
    <mergeCell ref="P28:P29"/>
    <mergeCell ref="E30:E31"/>
    <mergeCell ref="F30:F31"/>
    <mergeCell ref="H30:H31"/>
    <mergeCell ref="I30:I31"/>
    <mergeCell ref="J30:J31"/>
    <mergeCell ref="K30:K31"/>
    <mergeCell ref="N30:N31"/>
    <mergeCell ref="O26:O27"/>
    <mergeCell ref="P26:P27"/>
    <mergeCell ref="C28:C41"/>
    <mergeCell ref="D28:D41"/>
    <mergeCell ref="E28:E29"/>
    <mergeCell ref="F28:F29"/>
    <mergeCell ref="H28:H29"/>
    <mergeCell ref="I28:I29"/>
    <mergeCell ref="J28:J29"/>
    <mergeCell ref="K28:K29"/>
    <mergeCell ref="I26:I27"/>
    <mergeCell ref="J26:J27"/>
    <mergeCell ref="K26:K27"/>
    <mergeCell ref="N26:N27"/>
    <mergeCell ref="C26:C27"/>
    <mergeCell ref="E26:E27"/>
    <mergeCell ref="F26:F27"/>
    <mergeCell ref="H26:H27"/>
    <mergeCell ref="P22:P23"/>
    <mergeCell ref="E24:E25"/>
    <mergeCell ref="F24:F25"/>
    <mergeCell ref="H24:H25"/>
    <mergeCell ref="I24:I25"/>
    <mergeCell ref="J24:J25"/>
    <mergeCell ref="K24:K25"/>
    <mergeCell ref="N24:N25"/>
    <mergeCell ref="O24:O25"/>
    <mergeCell ref="P24:P25"/>
    <mergeCell ref="J22:J23"/>
    <mergeCell ref="K22:K23"/>
    <mergeCell ref="N22:N23"/>
    <mergeCell ref="O22:O23"/>
    <mergeCell ref="E22:E23"/>
    <mergeCell ref="F22:F23"/>
    <mergeCell ref="H22:H23"/>
    <mergeCell ref="I22:I23"/>
    <mergeCell ref="P18:P19"/>
    <mergeCell ref="E20:E21"/>
    <mergeCell ref="F20:F21"/>
    <mergeCell ref="H20:H21"/>
    <mergeCell ref="I20:I21"/>
    <mergeCell ref="J20:J21"/>
    <mergeCell ref="K20:K21"/>
    <mergeCell ref="N20:N21"/>
    <mergeCell ref="O20:O21"/>
    <mergeCell ref="P20:P21"/>
    <mergeCell ref="J18:J19"/>
    <mergeCell ref="K18:K19"/>
    <mergeCell ref="N18:N19"/>
    <mergeCell ref="O18:O19"/>
    <mergeCell ref="E18:E19"/>
    <mergeCell ref="F18:F19"/>
    <mergeCell ref="H18:H19"/>
    <mergeCell ref="I18:I19"/>
    <mergeCell ref="P14:P15"/>
    <mergeCell ref="E16:E17"/>
    <mergeCell ref="F16:F17"/>
    <mergeCell ref="H16:H17"/>
    <mergeCell ref="I16:I17"/>
    <mergeCell ref="J16:J17"/>
    <mergeCell ref="K16:K17"/>
    <mergeCell ref="N16:N17"/>
    <mergeCell ref="O16:O17"/>
    <mergeCell ref="P16:P17"/>
    <mergeCell ref="J14:J15"/>
    <mergeCell ref="K14:K15"/>
    <mergeCell ref="N14:N15"/>
    <mergeCell ref="O14:O15"/>
    <mergeCell ref="E14:E15"/>
    <mergeCell ref="F14:F15"/>
    <mergeCell ref="H14:H15"/>
    <mergeCell ref="I14:I15"/>
    <mergeCell ref="P10:P11"/>
    <mergeCell ref="E12:E13"/>
    <mergeCell ref="F12:F13"/>
    <mergeCell ref="H12:H13"/>
    <mergeCell ref="I12:I13"/>
    <mergeCell ref="J12:J13"/>
    <mergeCell ref="K12:K13"/>
    <mergeCell ref="N12:N13"/>
    <mergeCell ref="O12:O13"/>
    <mergeCell ref="P12:P13"/>
    <mergeCell ref="O8:O9"/>
    <mergeCell ref="P8:P9"/>
    <mergeCell ref="E10:E11"/>
    <mergeCell ref="F10:F11"/>
    <mergeCell ref="H10:H11"/>
    <mergeCell ref="I10:I11"/>
    <mergeCell ref="J10:J11"/>
    <mergeCell ref="K10:K11"/>
    <mergeCell ref="N10:N11"/>
    <mergeCell ref="O10:O11"/>
    <mergeCell ref="P6:P7"/>
    <mergeCell ref="A8:B41"/>
    <mergeCell ref="C8:C25"/>
    <mergeCell ref="E8:E9"/>
    <mergeCell ref="F8:F9"/>
    <mergeCell ref="H8:H9"/>
    <mergeCell ref="I8:I9"/>
    <mergeCell ref="J8:J9"/>
    <mergeCell ref="K8:K9"/>
    <mergeCell ref="N8:N9"/>
    <mergeCell ref="P4:P5"/>
    <mergeCell ref="C6:C7"/>
    <mergeCell ref="E6:E7"/>
    <mergeCell ref="F6:F7"/>
    <mergeCell ref="H6:H7"/>
    <mergeCell ref="I6:I7"/>
    <mergeCell ref="J6:J7"/>
    <mergeCell ref="K6:K7"/>
    <mergeCell ref="N6:N7"/>
    <mergeCell ref="O6:O7"/>
    <mergeCell ref="F2:F3"/>
    <mergeCell ref="O2:O3"/>
    <mergeCell ref="P2:P3"/>
    <mergeCell ref="F4:F5"/>
    <mergeCell ref="H4:H5"/>
    <mergeCell ref="I4:I5"/>
    <mergeCell ref="J4:J5"/>
    <mergeCell ref="K4:K5"/>
    <mergeCell ref="N4:N5"/>
    <mergeCell ref="O4:O5"/>
    <mergeCell ref="N2:N3"/>
    <mergeCell ref="A1:D1"/>
    <mergeCell ref="M1:P1"/>
    <mergeCell ref="H2:H3"/>
    <mergeCell ref="I2:I3"/>
    <mergeCell ref="J2:J3"/>
    <mergeCell ref="K2:K3"/>
    <mergeCell ref="A2:B7"/>
    <mergeCell ref="C2:C5"/>
    <mergeCell ref="E2:E3"/>
  </mergeCells>
  <printOptions/>
  <pageMargins left="0.9055118110236221" right="0.3937007874015748" top="0.7874015748031497" bottom="0.7874015748031497" header="0.3937007874015748" footer="0.5905511811023623"/>
  <pageSetup horizontalDpi="300" verticalDpi="300" orientation="portrait" paperSize="9" scale="95" r:id="rId1"/>
  <headerFooter alignWithMargins="0">
    <oddHeader>&amp;R&amp;"ＭＳ Ｐゴシック,太字"&amp;10教育・文化</oddHeader>
    <oddFooter>&amp;C&amp;"ＭＳ 明朝,標準"&amp;10 63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Y43"/>
  <sheetViews>
    <sheetView showGridLines="0" view="pageBreakPreview" zoomScaleSheetLayoutView="100" workbookViewId="0" topLeftCell="A22">
      <selection activeCell="U14" sqref="U14"/>
    </sheetView>
  </sheetViews>
  <sheetFormatPr defaultColWidth="9.00390625" defaultRowHeight="13.5"/>
  <cols>
    <col min="1" max="1" width="12.875" style="91" customWidth="1"/>
    <col min="2" max="2" width="1.75390625" style="91" customWidth="1"/>
    <col min="3" max="3" width="3.375" style="91" customWidth="1"/>
    <col min="4" max="4" width="4.00390625" style="91" customWidth="1"/>
    <col min="5" max="5" width="3.375" style="91" customWidth="1"/>
    <col min="6" max="6" width="3.625" style="91" customWidth="1"/>
    <col min="7" max="7" width="0.5" style="91" customWidth="1"/>
    <col min="8" max="8" width="6.375" style="91" customWidth="1"/>
    <col min="9" max="9" width="1.25" style="91" customWidth="1"/>
    <col min="10" max="10" width="1.875" style="91" customWidth="1"/>
    <col min="11" max="11" width="4.375" style="91" customWidth="1"/>
    <col min="12" max="12" width="1.37890625" style="91" customWidth="1"/>
    <col min="13" max="13" width="6.75390625" style="90" customWidth="1"/>
    <col min="14" max="14" width="0.875" style="90" customWidth="1"/>
    <col min="15" max="15" width="1.4921875" style="90" customWidth="1"/>
    <col min="16" max="16" width="3.75390625" style="90" customWidth="1"/>
    <col min="17" max="17" width="2.375" style="90" customWidth="1"/>
    <col min="18" max="18" width="4.375" style="90" customWidth="1"/>
    <col min="19" max="19" width="3.125" style="90" customWidth="1"/>
    <col min="20" max="20" width="4.50390625" style="90" customWidth="1"/>
    <col min="21" max="21" width="3.125" style="90" customWidth="1"/>
    <col min="22" max="22" width="3.375" style="90" customWidth="1"/>
    <col min="23" max="23" width="3.75390625" style="90" customWidth="1"/>
    <col min="24" max="24" width="7.50390625" style="90" customWidth="1"/>
    <col min="25" max="16384" width="9.00390625" style="90" customWidth="1"/>
  </cols>
  <sheetData>
    <row r="1" spans="1:12" s="81" customFormat="1" ht="27" customHeight="1">
      <c r="A1" s="811"/>
      <c r="B1" s="811"/>
      <c r="C1" s="811"/>
      <c r="D1" s="811"/>
      <c r="E1" s="811"/>
      <c r="F1" s="62"/>
      <c r="G1" s="62"/>
      <c r="H1" s="62"/>
      <c r="I1" s="62"/>
      <c r="J1" s="62"/>
      <c r="K1" s="62"/>
      <c r="L1" s="62"/>
    </row>
    <row r="2" spans="1:25" s="81" customFormat="1" ht="30" customHeight="1" thickBot="1">
      <c r="A2" s="508" t="s">
        <v>673</v>
      </c>
      <c r="B2" s="28"/>
      <c r="C2" s="28"/>
      <c r="D2" s="28"/>
      <c r="E2" s="28"/>
      <c r="F2" s="28"/>
      <c r="G2" s="28"/>
      <c r="H2" s="28"/>
      <c r="I2" s="28"/>
      <c r="J2" s="62"/>
      <c r="K2" s="62"/>
      <c r="L2" s="62"/>
      <c r="M2" s="62"/>
      <c r="N2" s="62"/>
      <c r="O2" s="62"/>
      <c r="P2" s="62"/>
      <c r="Q2" s="62"/>
      <c r="R2" s="62"/>
      <c r="S2" s="62"/>
      <c r="T2" s="781"/>
      <c r="U2" s="781"/>
      <c r="V2" s="781"/>
      <c r="W2" s="781"/>
      <c r="X2" s="781"/>
      <c r="Y2" s="89"/>
    </row>
    <row r="3" spans="1:25" s="81" customFormat="1" ht="15.75" customHeight="1">
      <c r="A3" s="1280" t="s">
        <v>549</v>
      </c>
      <c r="B3" s="1281"/>
      <c r="C3" s="812" t="s">
        <v>550</v>
      </c>
      <c r="D3" s="818"/>
      <c r="E3" s="818"/>
      <c r="F3" s="818"/>
      <c r="G3" s="814"/>
      <c r="H3" s="812" t="s">
        <v>310</v>
      </c>
      <c r="I3" s="818"/>
      <c r="J3" s="818"/>
      <c r="K3" s="818"/>
      <c r="L3" s="818"/>
      <c r="M3" s="1284" t="s">
        <v>551</v>
      </c>
      <c r="N3" s="1285"/>
      <c r="O3" s="1285"/>
      <c r="P3" s="1285"/>
      <c r="Q3" s="1286"/>
      <c r="R3" s="1284" t="s">
        <v>552</v>
      </c>
      <c r="S3" s="1285"/>
      <c r="T3" s="1285"/>
      <c r="U3" s="1286"/>
      <c r="V3" s="812" t="s">
        <v>312</v>
      </c>
      <c r="W3" s="818"/>
      <c r="X3" s="818"/>
      <c r="Y3" s="89"/>
    </row>
    <row r="4" spans="1:25" s="81" customFormat="1" ht="15.75" customHeight="1">
      <c r="A4" s="273" t="s">
        <v>553</v>
      </c>
      <c r="B4" s="273"/>
      <c r="C4" s="809" t="s">
        <v>314</v>
      </c>
      <c r="D4" s="810"/>
      <c r="E4" s="809" t="s">
        <v>315</v>
      </c>
      <c r="F4" s="819"/>
      <c r="G4" s="810"/>
      <c r="H4" s="809" t="s">
        <v>316</v>
      </c>
      <c r="I4" s="810"/>
      <c r="J4" s="809" t="s">
        <v>317</v>
      </c>
      <c r="K4" s="819"/>
      <c r="L4" s="819"/>
      <c r="M4" s="809" t="s">
        <v>316</v>
      </c>
      <c r="N4" s="810"/>
      <c r="O4" s="809" t="s">
        <v>317</v>
      </c>
      <c r="P4" s="819"/>
      <c r="Q4" s="810"/>
      <c r="R4" s="809" t="s">
        <v>316</v>
      </c>
      <c r="S4" s="810"/>
      <c r="T4" s="809" t="s">
        <v>317</v>
      </c>
      <c r="U4" s="810"/>
      <c r="V4" s="809" t="s">
        <v>316</v>
      </c>
      <c r="W4" s="810"/>
      <c r="X4" s="50" t="s">
        <v>317</v>
      </c>
      <c r="Y4" s="89"/>
    </row>
    <row r="5" spans="1:25" s="81" customFormat="1" ht="24.75" customHeight="1">
      <c r="A5" s="815" t="s">
        <v>554</v>
      </c>
      <c r="B5" s="823"/>
      <c r="C5" s="1086">
        <v>307</v>
      </c>
      <c r="D5" s="1087"/>
      <c r="E5" s="1087">
        <v>8070</v>
      </c>
      <c r="F5" s="1087"/>
      <c r="G5" s="1282"/>
      <c r="H5" s="1086">
        <v>229</v>
      </c>
      <c r="I5" s="1087"/>
      <c r="J5" s="1087">
        <v>73525</v>
      </c>
      <c r="K5" s="1087"/>
      <c r="L5" s="1087"/>
      <c r="M5" s="1086">
        <v>143</v>
      </c>
      <c r="N5" s="1087"/>
      <c r="O5" s="1087">
        <v>10423</v>
      </c>
      <c r="P5" s="1087"/>
      <c r="Q5" s="1282"/>
      <c r="R5" s="1086">
        <v>166</v>
      </c>
      <c r="S5" s="1087"/>
      <c r="T5" s="1087">
        <v>3532</v>
      </c>
      <c r="U5" s="1087"/>
      <c r="V5" s="1086">
        <v>307</v>
      </c>
      <c r="W5" s="1087"/>
      <c r="X5" s="231">
        <f>SUM(E5,J5,O5,T5)</f>
        <v>95550</v>
      </c>
      <c r="Y5" s="89"/>
    </row>
    <row r="6" spans="1:25" s="116" customFormat="1" ht="24.75" customHeight="1">
      <c r="A6" s="802" t="s">
        <v>555</v>
      </c>
      <c r="B6" s="803"/>
      <c r="C6" s="1119">
        <v>307</v>
      </c>
      <c r="D6" s="979"/>
      <c r="E6" s="979">
        <v>10634</v>
      </c>
      <c r="F6" s="979"/>
      <c r="G6" s="1283"/>
      <c r="H6" s="1119">
        <v>248</v>
      </c>
      <c r="I6" s="979"/>
      <c r="J6" s="979">
        <v>62683</v>
      </c>
      <c r="K6" s="979"/>
      <c r="L6" s="979"/>
      <c r="M6" s="1119">
        <v>180</v>
      </c>
      <c r="N6" s="979"/>
      <c r="O6" s="979">
        <v>18048</v>
      </c>
      <c r="P6" s="979"/>
      <c r="Q6" s="1283"/>
      <c r="R6" s="1119">
        <v>169</v>
      </c>
      <c r="S6" s="979"/>
      <c r="T6" s="979">
        <v>3334</v>
      </c>
      <c r="U6" s="979"/>
      <c r="V6" s="1119">
        <v>307</v>
      </c>
      <c r="W6" s="979"/>
      <c r="X6" s="231">
        <f>SUM(E6,J6,O6,T6)</f>
        <v>94699</v>
      </c>
      <c r="Y6" s="381"/>
    </row>
    <row r="7" spans="1:25" s="517" customFormat="1" ht="24.75" customHeight="1" thickBot="1">
      <c r="A7" s="1309" t="s">
        <v>631</v>
      </c>
      <c r="B7" s="1310"/>
      <c r="C7" s="1093">
        <v>307</v>
      </c>
      <c r="D7" s="1076"/>
      <c r="E7" s="1076">
        <v>10125</v>
      </c>
      <c r="F7" s="1076"/>
      <c r="G7" s="1308"/>
      <c r="H7" s="1093">
        <v>239</v>
      </c>
      <c r="I7" s="1076"/>
      <c r="J7" s="1076">
        <v>86991</v>
      </c>
      <c r="K7" s="1076"/>
      <c r="L7" s="1076"/>
      <c r="M7" s="1093">
        <v>129</v>
      </c>
      <c r="N7" s="1076"/>
      <c r="O7" s="1076">
        <v>11508</v>
      </c>
      <c r="P7" s="1076"/>
      <c r="Q7" s="1308"/>
      <c r="R7" s="1093">
        <v>176</v>
      </c>
      <c r="S7" s="1076"/>
      <c r="T7" s="1076">
        <v>3529</v>
      </c>
      <c r="U7" s="1076"/>
      <c r="V7" s="1093">
        <v>307</v>
      </c>
      <c r="W7" s="1076"/>
      <c r="X7" s="534">
        <f>SUM(E7,J7,O7,T7)</f>
        <v>112153</v>
      </c>
      <c r="Y7" s="531"/>
    </row>
    <row r="8" spans="1:25" s="81" customFormat="1" ht="15.75" customHeight="1">
      <c r="A8" s="253" t="s">
        <v>556</v>
      </c>
      <c r="B8" s="253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89"/>
    </row>
    <row r="9" spans="1:24" ht="9.75" customHeight="1">
      <c r="A9" s="52"/>
      <c r="B9" s="52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298"/>
    </row>
    <row r="10" spans="1:23" s="81" customFormat="1" ht="30" customHeight="1" thickBot="1">
      <c r="A10" s="77" t="s">
        <v>672</v>
      </c>
      <c r="B10" s="28"/>
      <c r="C10" s="781"/>
      <c r="D10" s="781"/>
      <c r="E10" s="781"/>
      <c r="F10" s="781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89"/>
    </row>
    <row r="11" spans="1:20" s="81" customFormat="1" ht="15.75" customHeight="1">
      <c r="A11" s="1280" t="s">
        <v>549</v>
      </c>
      <c r="B11" s="1281"/>
      <c r="C11" s="777" t="s">
        <v>312</v>
      </c>
      <c r="D11" s="800"/>
      <c r="E11" s="800"/>
      <c r="F11" s="800"/>
      <c r="G11" s="800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</row>
    <row r="12" spans="1:19" s="81" customFormat="1" ht="15.75" customHeight="1">
      <c r="A12" s="273" t="s">
        <v>553</v>
      </c>
      <c r="B12" s="273"/>
      <c r="C12" s="809" t="s">
        <v>316</v>
      </c>
      <c r="D12" s="810"/>
      <c r="E12" s="809" t="s">
        <v>317</v>
      </c>
      <c r="F12" s="819"/>
      <c r="G12" s="81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spans="1:19" s="81" customFormat="1" ht="24.75" customHeight="1">
      <c r="A13" s="815" t="s">
        <v>557</v>
      </c>
      <c r="B13" s="823"/>
      <c r="C13" s="1086">
        <v>253</v>
      </c>
      <c r="D13" s="1087"/>
      <c r="E13" s="979">
        <v>8565</v>
      </c>
      <c r="F13" s="979"/>
      <c r="G13" s="97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1:19" s="116" customFormat="1" ht="24.75" customHeight="1">
      <c r="A14" s="802" t="s">
        <v>555</v>
      </c>
      <c r="B14" s="803"/>
      <c r="C14" s="1119">
        <v>269</v>
      </c>
      <c r="D14" s="979"/>
      <c r="E14" s="979">
        <v>10165</v>
      </c>
      <c r="F14" s="979"/>
      <c r="G14" s="979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</row>
    <row r="15" spans="1:19" s="517" customFormat="1" ht="24.75" customHeight="1" thickBot="1">
      <c r="A15" s="1077" t="s">
        <v>631</v>
      </c>
      <c r="B15" s="1078"/>
      <c r="C15" s="1287">
        <v>272</v>
      </c>
      <c r="D15" s="1081"/>
      <c r="E15" s="1081">
        <v>8523</v>
      </c>
      <c r="F15" s="1081"/>
      <c r="G15" s="108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</row>
    <row r="16" spans="1:15" s="81" customFormat="1" ht="15.75" customHeight="1">
      <c r="A16" s="837" t="s">
        <v>558</v>
      </c>
      <c r="B16" s="837"/>
      <c r="C16" s="837"/>
      <c r="D16" s="837"/>
      <c r="E16" s="837"/>
      <c r="F16" s="837"/>
      <c r="G16" s="89"/>
      <c r="H16" s="89"/>
      <c r="I16" s="89"/>
      <c r="J16" s="89"/>
      <c r="K16" s="89"/>
      <c r="L16" s="89"/>
      <c r="M16" s="89"/>
      <c r="N16" s="89"/>
      <c r="O16" s="89"/>
    </row>
    <row r="17" spans="1:12" ht="30" customHeight="1">
      <c r="A17" s="245"/>
      <c r="B17" s="245"/>
      <c r="C17" s="272"/>
      <c r="D17" s="272"/>
      <c r="E17" s="90"/>
      <c r="F17" s="90"/>
      <c r="G17" s="90"/>
      <c r="H17" s="90"/>
      <c r="I17" s="90"/>
      <c r="J17" s="90"/>
      <c r="K17" s="90"/>
      <c r="L17" s="90"/>
    </row>
    <row r="18" spans="1:24" s="30" customFormat="1" ht="27" customHeight="1">
      <c r="A18" s="730"/>
      <c r="B18" s="730"/>
      <c r="C18" s="730"/>
      <c r="D18" s="730"/>
      <c r="E18" s="730"/>
      <c r="F18" s="730"/>
      <c r="G18" s="730"/>
      <c r="H18" s="730"/>
      <c r="I18" s="730"/>
      <c r="J18" s="730"/>
      <c r="K18" s="730"/>
      <c r="L18" s="730"/>
      <c r="M18" s="730"/>
      <c r="N18" s="730"/>
      <c r="O18" s="730"/>
      <c r="P18" s="730"/>
      <c r="Q18" s="730"/>
      <c r="R18" s="730"/>
      <c r="S18" s="730"/>
      <c r="T18" s="730"/>
      <c r="U18" s="730"/>
      <c r="V18" s="730"/>
      <c r="W18" s="730"/>
      <c r="X18" s="730"/>
    </row>
    <row r="19" spans="1:24" s="30" customFormat="1" ht="9.75" customHeight="1" thickBot="1">
      <c r="A19" s="82"/>
      <c r="B19" s="82"/>
      <c r="C19" s="8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781"/>
      <c r="U19" s="781"/>
      <c r="V19" s="781"/>
      <c r="W19" s="781"/>
      <c r="X19" s="781"/>
    </row>
    <row r="20" spans="1:24" s="31" customFormat="1" ht="15.75" customHeight="1">
      <c r="A20" s="973" t="s">
        <v>559</v>
      </c>
      <c r="B20" s="973"/>
      <c r="C20" s="974"/>
      <c r="D20" s="1276" t="s">
        <v>560</v>
      </c>
      <c r="E20" s="1277"/>
      <c r="F20" s="1277"/>
      <c r="G20" s="1277"/>
      <c r="H20" s="1278"/>
      <c r="I20" s="1305" t="s">
        <v>561</v>
      </c>
      <c r="J20" s="1306"/>
      <c r="K20" s="1306"/>
      <c r="L20" s="1306"/>
      <c r="M20" s="1306"/>
      <c r="N20" s="1306"/>
      <c r="O20" s="1307"/>
      <c r="P20" s="1127" t="s">
        <v>562</v>
      </c>
      <c r="Q20" s="973"/>
      <c r="R20" s="973"/>
      <c r="S20" s="973"/>
      <c r="T20" s="974"/>
      <c r="U20" s="1304" t="s">
        <v>563</v>
      </c>
      <c r="V20" s="828"/>
      <c r="W20" s="828"/>
      <c r="X20" s="828"/>
    </row>
    <row r="21" spans="1:24" s="31" customFormat="1" ht="24.75" customHeight="1">
      <c r="A21" s="696" t="s">
        <v>318</v>
      </c>
      <c r="B21" s="696"/>
      <c r="C21" s="697"/>
      <c r="D21" s="723">
        <v>278</v>
      </c>
      <c r="E21" s="721"/>
      <c r="F21" s="721"/>
      <c r="G21" s="721"/>
      <c r="H21" s="1279"/>
      <c r="I21" s="723">
        <v>47.4</v>
      </c>
      <c r="J21" s="721"/>
      <c r="K21" s="721"/>
      <c r="L21" s="721"/>
      <c r="M21" s="721"/>
      <c r="N21" s="721"/>
      <c r="O21" s="1279"/>
      <c r="P21" s="723">
        <v>13189</v>
      </c>
      <c r="Q21" s="721"/>
      <c r="R21" s="721"/>
      <c r="S21" s="721"/>
      <c r="T21" s="1279"/>
      <c r="U21" s="723">
        <v>508</v>
      </c>
      <c r="V21" s="721"/>
      <c r="W21" s="721"/>
      <c r="X21" s="721"/>
    </row>
    <row r="22" spans="1:24" s="31" customFormat="1" ht="24.75" customHeight="1">
      <c r="A22" s="704" t="s">
        <v>211</v>
      </c>
      <c r="B22" s="704"/>
      <c r="C22" s="941"/>
      <c r="D22" s="722">
        <v>296</v>
      </c>
      <c r="E22" s="720"/>
      <c r="F22" s="720"/>
      <c r="G22" s="720"/>
      <c r="H22" s="1289"/>
      <c r="I22" s="722">
        <v>51</v>
      </c>
      <c r="J22" s="720"/>
      <c r="K22" s="720"/>
      <c r="L22" s="720"/>
      <c r="M22" s="720"/>
      <c r="N22" s="720"/>
      <c r="O22" s="1289"/>
      <c r="P22" s="722">
        <v>15227</v>
      </c>
      <c r="Q22" s="720"/>
      <c r="R22" s="720"/>
      <c r="S22" s="720"/>
      <c r="T22" s="1289"/>
      <c r="U22" s="722">
        <v>527</v>
      </c>
      <c r="V22" s="720"/>
      <c r="W22" s="720"/>
      <c r="X22" s="720"/>
    </row>
    <row r="23" spans="1:24" s="517" customFormat="1" ht="24.75" customHeight="1" thickBot="1">
      <c r="A23" s="894" t="s">
        <v>358</v>
      </c>
      <c r="B23" s="894"/>
      <c r="C23" s="895"/>
      <c r="D23" s="833">
        <v>296</v>
      </c>
      <c r="E23" s="832"/>
      <c r="F23" s="832"/>
      <c r="G23" s="832"/>
      <c r="H23" s="1288"/>
      <c r="I23" s="833">
        <v>54</v>
      </c>
      <c r="J23" s="832"/>
      <c r="K23" s="832"/>
      <c r="L23" s="832"/>
      <c r="M23" s="832"/>
      <c r="N23" s="832"/>
      <c r="O23" s="1288"/>
      <c r="P23" s="833">
        <v>15952</v>
      </c>
      <c r="Q23" s="832"/>
      <c r="R23" s="832"/>
      <c r="S23" s="832"/>
      <c r="T23" s="1288"/>
      <c r="U23" s="833">
        <v>544</v>
      </c>
      <c r="V23" s="832"/>
      <c r="W23" s="832"/>
      <c r="X23" s="832"/>
    </row>
    <row r="24" spans="1:24" s="31" customFormat="1" ht="15.75" customHeight="1">
      <c r="A24" s="837" t="s">
        <v>564</v>
      </c>
      <c r="B24" s="837"/>
      <c r="C24" s="837"/>
      <c r="D24" s="837"/>
      <c r="E24" s="837"/>
      <c r="F24" s="837"/>
      <c r="G24" s="837"/>
      <c r="H24" s="837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30"/>
      <c r="W24" s="30"/>
      <c r="X24" s="30"/>
    </row>
    <row r="25" spans="1:12" ht="30" customHeight="1">
      <c r="A25" s="245"/>
      <c r="B25" s="245"/>
      <c r="C25" s="272"/>
      <c r="D25" s="272"/>
      <c r="E25" s="90"/>
      <c r="F25" s="90"/>
      <c r="G25" s="90"/>
      <c r="H25" s="90"/>
      <c r="I25" s="90"/>
      <c r="J25" s="90"/>
      <c r="K25" s="90"/>
      <c r="L25" s="90"/>
    </row>
    <row r="26" spans="1:24" s="300" customFormat="1" ht="27" customHeight="1">
      <c r="A26" s="1303"/>
      <c r="B26" s="1303"/>
      <c r="C26" s="1303"/>
      <c r="D26" s="1303"/>
      <c r="E26" s="1303"/>
      <c r="F26" s="1303"/>
      <c r="G26" s="1303"/>
      <c r="H26" s="1303"/>
      <c r="I26" s="1303"/>
      <c r="J26" s="1303"/>
      <c r="K26" s="1303"/>
      <c r="L26" s="1303"/>
      <c r="M26" s="1303"/>
      <c r="N26" s="1303"/>
      <c r="O26" s="1303"/>
      <c r="P26" s="1303"/>
      <c r="Q26" s="1303"/>
      <c r="R26" s="1303"/>
      <c r="S26" s="1303"/>
      <c r="T26" s="1303"/>
      <c r="U26" s="1303"/>
      <c r="V26" s="1303"/>
      <c r="W26" s="1303"/>
      <c r="X26" s="1303"/>
    </row>
    <row r="27" spans="1:20" s="295" customFormat="1" ht="15" customHeight="1" thickBot="1">
      <c r="A27" s="301" t="s">
        <v>580</v>
      </c>
      <c r="B27" s="301"/>
      <c r="C27" s="301"/>
      <c r="D27" s="299"/>
      <c r="E27" s="299"/>
      <c r="F27" s="299"/>
      <c r="G27" s="299"/>
      <c r="H27" s="299"/>
      <c r="I27" s="299"/>
      <c r="J27" s="299"/>
      <c r="K27" s="299"/>
      <c r="L27" s="299"/>
      <c r="M27" s="781" t="s">
        <v>565</v>
      </c>
      <c r="N27" s="781"/>
      <c r="O27" s="781"/>
      <c r="P27" s="781"/>
      <c r="Q27" s="781"/>
      <c r="R27" s="781"/>
      <c r="S27" s="781"/>
      <c r="T27" s="781"/>
    </row>
    <row r="28" spans="1:20" s="295" customFormat="1" ht="15.75" customHeight="1">
      <c r="A28" s="1319" t="s">
        <v>559</v>
      </c>
      <c r="B28" s="1319"/>
      <c r="C28" s="1320"/>
      <c r="D28" s="1292" t="s">
        <v>566</v>
      </c>
      <c r="E28" s="1293"/>
      <c r="F28" s="1293"/>
      <c r="G28" s="1293"/>
      <c r="H28" s="1294"/>
      <c r="I28" s="1316" t="s">
        <v>663</v>
      </c>
      <c r="J28" s="1317"/>
      <c r="K28" s="1317"/>
      <c r="L28" s="1317"/>
      <c r="M28" s="1317"/>
      <c r="N28" s="1317"/>
      <c r="O28" s="1318"/>
      <c r="P28" s="1301" t="s">
        <v>567</v>
      </c>
      <c r="Q28" s="1302"/>
      <c r="R28" s="1302"/>
      <c r="S28" s="1302"/>
      <c r="T28" s="1302"/>
    </row>
    <row r="29" spans="1:20" s="295" customFormat="1" ht="24.75" customHeight="1">
      <c r="A29" s="1321" t="s">
        <v>318</v>
      </c>
      <c r="B29" s="1321"/>
      <c r="C29" s="1322"/>
      <c r="D29" s="1295">
        <v>72760</v>
      </c>
      <c r="E29" s="1296"/>
      <c r="F29" s="1296"/>
      <c r="G29" s="1296"/>
      <c r="H29" s="1297"/>
      <c r="I29" s="1295">
        <v>54619</v>
      </c>
      <c r="J29" s="1296"/>
      <c r="K29" s="1296"/>
      <c r="L29" s="1296"/>
      <c r="M29" s="1296"/>
      <c r="N29" s="1296"/>
      <c r="O29" s="1297"/>
      <c r="P29" s="1295">
        <v>4443</v>
      </c>
      <c r="Q29" s="1296"/>
      <c r="R29" s="1296"/>
      <c r="S29" s="1296"/>
      <c r="T29" s="1296"/>
    </row>
    <row r="30" spans="1:20" s="295" customFormat="1" ht="24.75" customHeight="1">
      <c r="A30" s="1311" t="s">
        <v>211</v>
      </c>
      <c r="B30" s="1311"/>
      <c r="C30" s="1312"/>
      <c r="D30" s="1313">
        <v>63222</v>
      </c>
      <c r="E30" s="1314"/>
      <c r="F30" s="1314"/>
      <c r="G30" s="1314"/>
      <c r="H30" s="1315"/>
      <c r="I30" s="1313">
        <v>56428</v>
      </c>
      <c r="J30" s="1314"/>
      <c r="K30" s="1314"/>
      <c r="L30" s="1314"/>
      <c r="M30" s="1314"/>
      <c r="N30" s="1314"/>
      <c r="O30" s="1315"/>
      <c r="P30" s="1313">
        <v>2431</v>
      </c>
      <c r="Q30" s="1314"/>
      <c r="R30" s="1314"/>
      <c r="S30" s="1314"/>
      <c r="T30" s="1314"/>
    </row>
    <row r="31" spans="1:20" s="554" customFormat="1" ht="24.75" customHeight="1" thickBot="1">
      <c r="A31" s="1290" t="s">
        <v>358</v>
      </c>
      <c r="B31" s="1290"/>
      <c r="C31" s="1291"/>
      <c r="D31" s="1298">
        <v>52545</v>
      </c>
      <c r="E31" s="1299"/>
      <c r="F31" s="1299"/>
      <c r="G31" s="1299"/>
      <c r="H31" s="1300"/>
      <c r="I31" s="1298">
        <v>50788</v>
      </c>
      <c r="J31" s="1299"/>
      <c r="K31" s="1299"/>
      <c r="L31" s="1299"/>
      <c r="M31" s="1299"/>
      <c r="N31" s="1299"/>
      <c r="O31" s="1300"/>
      <c r="P31" s="1298">
        <v>2761</v>
      </c>
      <c r="Q31" s="1299"/>
      <c r="R31" s="1299"/>
      <c r="S31" s="1299"/>
      <c r="T31" s="1299"/>
    </row>
    <row r="32" spans="1:24" s="295" customFormat="1" ht="15.75" customHeight="1">
      <c r="A32" s="1274" t="s">
        <v>568</v>
      </c>
      <c r="B32" s="1274"/>
      <c r="C32" s="1274"/>
      <c r="D32" s="1274"/>
      <c r="E32" s="1274"/>
      <c r="F32" s="1274"/>
      <c r="G32" s="1274"/>
      <c r="H32" s="1274"/>
      <c r="I32" s="1274"/>
      <c r="J32" s="1274"/>
      <c r="K32" s="1274"/>
      <c r="L32" s="1274"/>
      <c r="M32" s="1274"/>
      <c r="N32" s="1274"/>
      <c r="O32" s="1274"/>
      <c r="P32" s="1274"/>
      <c r="Q32" s="1274"/>
      <c r="R32" s="1274"/>
      <c r="S32" s="1274"/>
      <c r="T32" s="1274"/>
      <c r="U32" s="1274"/>
      <c r="V32" s="1274"/>
      <c r="W32" s="1274"/>
      <c r="X32" s="1274"/>
    </row>
    <row r="33" spans="1:24" s="348" customFormat="1" ht="15.75" customHeight="1">
      <c r="A33" s="1275" t="s">
        <v>635</v>
      </c>
      <c r="B33" s="1275"/>
      <c r="C33" s="1275"/>
      <c r="D33" s="1275"/>
      <c r="E33" s="1275"/>
      <c r="F33" s="1275"/>
      <c r="G33" s="1275"/>
      <c r="H33" s="1275"/>
      <c r="I33" s="1275"/>
      <c r="J33" s="1275"/>
      <c r="K33" s="1275"/>
      <c r="L33" s="1275"/>
      <c r="M33" s="1275"/>
      <c r="N33" s="1275"/>
      <c r="O33" s="1275"/>
      <c r="P33" s="1275"/>
      <c r="Q33" s="1275"/>
      <c r="R33" s="1275"/>
      <c r="S33" s="1275"/>
      <c r="T33" s="1275"/>
      <c r="U33" s="1275"/>
      <c r="V33" s="1275"/>
      <c r="W33" s="1275"/>
      <c r="X33" s="1275"/>
    </row>
    <row r="43" spans="1:12" ht="18" customHeight="1">
      <c r="A43" s="912">
        <v>51</v>
      </c>
      <c r="B43" s="912"/>
      <c r="C43" s="912"/>
      <c r="D43" s="912"/>
      <c r="E43" s="912"/>
      <c r="F43" s="912"/>
      <c r="G43" s="912"/>
      <c r="H43" s="912"/>
      <c r="I43" s="912"/>
      <c r="J43" s="912"/>
      <c r="K43" s="912"/>
      <c r="L43" s="912"/>
    </row>
  </sheetData>
  <mergeCells count="106">
    <mergeCell ref="U22:X22"/>
    <mergeCell ref="A30:C30"/>
    <mergeCell ref="D30:H30"/>
    <mergeCell ref="I30:O30"/>
    <mergeCell ref="P30:T30"/>
    <mergeCell ref="I28:O28"/>
    <mergeCell ref="I29:O29"/>
    <mergeCell ref="A28:C28"/>
    <mergeCell ref="A29:C29"/>
    <mergeCell ref="I23:O23"/>
    <mergeCell ref="A6:B6"/>
    <mergeCell ref="C6:D6"/>
    <mergeCell ref="M7:N7"/>
    <mergeCell ref="A7:B7"/>
    <mergeCell ref="C7:D7"/>
    <mergeCell ref="E7:G7"/>
    <mergeCell ref="O7:Q7"/>
    <mergeCell ref="R7:S7"/>
    <mergeCell ref="T7:U7"/>
    <mergeCell ref="V7:W7"/>
    <mergeCell ref="V6:W6"/>
    <mergeCell ref="O6:Q6"/>
    <mergeCell ref="R6:S6"/>
    <mergeCell ref="T6:U6"/>
    <mergeCell ref="T2:X2"/>
    <mergeCell ref="C10:F10"/>
    <mergeCell ref="T19:X19"/>
    <mergeCell ref="M27:T27"/>
    <mergeCell ref="A26:X26"/>
    <mergeCell ref="U20:X20"/>
    <mergeCell ref="U21:X21"/>
    <mergeCell ref="U23:X23"/>
    <mergeCell ref="I20:O20"/>
    <mergeCell ref="I21:O21"/>
    <mergeCell ref="I31:O31"/>
    <mergeCell ref="P28:T28"/>
    <mergeCell ref="P29:T29"/>
    <mergeCell ref="P31:T31"/>
    <mergeCell ref="A31:C31"/>
    <mergeCell ref="D28:H28"/>
    <mergeCell ref="D29:H29"/>
    <mergeCell ref="D31:H31"/>
    <mergeCell ref="D23:H23"/>
    <mergeCell ref="A22:C22"/>
    <mergeCell ref="D22:H22"/>
    <mergeCell ref="P20:T20"/>
    <mergeCell ref="P21:T21"/>
    <mergeCell ref="P23:T23"/>
    <mergeCell ref="I22:O22"/>
    <mergeCell ref="P22:T22"/>
    <mergeCell ref="M5:N5"/>
    <mergeCell ref="A15:B15"/>
    <mergeCell ref="C15:D15"/>
    <mergeCell ref="E15:G15"/>
    <mergeCell ref="H5:I5"/>
    <mergeCell ref="H7:I7"/>
    <mergeCell ref="A14:B14"/>
    <mergeCell ref="C14:D14"/>
    <mergeCell ref="E14:G14"/>
    <mergeCell ref="M6:N6"/>
    <mergeCell ref="T5:U5"/>
    <mergeCell ref="V4:W4"/>
    <mergeCell ref="V5:W5"/>
    <mergeCell ref="O5:Q5"/>
    <mergeCell ref="R5:S5"/>
    <mergeCell ref="M3:Q3"/>
    <mergeCell ref="V3:X3"/>
    <mergeCell ref="R3:U3"/>
    <mergeCell ref="M4:N4"/>
    <mergeCell ref="O4:Q4"/>
    <mergeCell ref="T4:U4"/>
    <mergeCell ref="R4:S4"/>
    <mergeCell ref="C13:D13"/>
    <mergeCell ref="C11:G11"/>
    <mergeCell ref="E12:G12"/>
    <mergeCell ref="E13:G13"/>
    <mergeCell ref="C3:G3"/>
    <mergeCell ref="H3:L3"/>
    <mergeCell ref="C12:D12"/>
    <mergeCell ref="E5:G5"/>
    <mergeCell ref="J6:L6"/>
    <mergeCell ref="E6:G6"/>
    <mergeCell ref="H6:I6"/>
    <mergeCell ref="J7:L7"/>
    <mergeCell ref="J4:L4"/>
    <mergeCell ref="J5:L5"/>
    <mergeCell ref="A43:L43"/>
    <mergeCell ref="A1:E1"/>
    <mergeCell ref="A3:B3"/>
    <mergeCell ref="A13:B13"/>
    <mergeCell ref="A5:B5"/>
    <mergeCell ref="A11:B11"/>
    <mergeCell ref="C4:D4"/>
    <mergeCell ref="C5:D5"/>
    <mergeCell ref="E4:G4"/>
    <mergeCell ref="H4:I4"/>
    <mergeCell ref="A32:X32"/>
    <mergeCell ref="A16:F16"/>
    <mergeCell ref="A24:H24"/>
    <mergeCell ref="A33:X33"/>
    <mergeCell ref="A18:X18"/>
    <mergeCell ref="A20:C20"/>
    <mergeCell ref="A21:C21"/>
    <mergeCell ref="A23:C23"/>
    <mergeCell ref="D20:H20"/>
    <mergeCell ref="D21:H21"/>
  </mergeCells>
  <printOptions/>
  <pageMargins left="0.3937007874015748" right="0.9055118110236221" top="0.7874015748031497" bottom="0.7874015748031497" header="0.3937007874015748" footer="0.5905511811023623"/>
  <pageSetup horizontalDpi="300" verticalDpi="300" orientation="portrait" paperSize="9" r:id="rId2"/>
  <headerFooter alignWithMargins="0">
    <oddHeader>&amp;L&amp;"ＭＳ Ｐゴシック,太字"&amp;10教育・文化</oddHeader>
    <oddFooter>&amp;C&amp;"ＭＳ 明朝,標準"&amp;10 64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X44"/>
  <sheetViews>
    <sheetView showGridLines="0" view="pageBreakPreview" zoomScaleSheetLayoutView="100" workbookViewId="0" topLeftCell="A19">
      <selection activeCell="U14" sqref="U14"/>
    </sheetView>
  </sheetViews>
  <sheetFormatPr defaultColWidth="9.00390625" defaultRowHeight="13.5"/>
  <cols>
    <col min="1" max="1" width="12.875" style="91" customWidth="1"/>
    <col min="2" max="2" width="1.75390625" style="91" customWidth="1"/>
    <col min="3" max="3" width="3.375" style="91" customWidth="1"/>
    <col min="4" max="4" width="4.00390625" style="91" customWidth="1"/>
    <col min="5" max="5" width="3.375" style="91" customWidth="1"/>
    <col min="6" max="6" width="3.625" style="91" customWidth="1"/>
    <col min="7" max="7" width="0.5" style="91" customWidth="1"/>
    <col min="8" max="8" width="6.375" style="91" customWidth="1"/>
    <col min="9" max="9" width="1.25" style="91" customWidth="1"/>
    <col min="10" max="10" width="1.875" style="91" customWidth="1"/>
    <col min="11" max="11" width="4.375" style="91" customWidth="1"/>
    <col min="12" max="12" width="1.37890625" style="91" customWidth="1"/>
    <col min="13" max="13" width="6.75390625" style="90" customWidth="1"/>
    <col min="14" max="14" width="0.875" style="90" customWidth="1"/>
    <col min="15" max="15" width="1.4921875" style="90" customWidth="1"/>
    <col min="16" max="16" width="3.75390625" style="90" customWidth="1"/>
    <col min="17" max="17" width="2.375" style="90" customWidth="1"/>
    <col min="18" max="18" width="4.375" style="90" customWidth="1"/>
    <col min="19" max="19" width="3.125" style="90" customWidth="1"/>
    <col min="20" max="20" width="4.50390625" style="90" customWidth="1"/>
    <col min="21" max="21" width="3.125" style="90" customWidth="1"/>
    <col min="22" max="22" width="3.375" style="90" customWidth="1"/>
    <col min="23" max="23" width="3.75390625" style="90" customWidth="1"/>
    <col min="24" max="24" width="7.50390625" style="90" customWidth="1"/>
    <col min="25" max="16384" width="9.00390625" style="90" customWidth="1"/>
  </cols>
  <sheetData>
    <row r="1" spans="1:24" s="300" customFormat="1" ht="27" customHeight="1">
      <c r="A1" s="1303"/>
      <c r="B1" s="1303"/>
      <c r="C1" s="1303"/>
      <c r="D1" s="1303"/>
      <c r="E1" s="1303"/>
      <c r="F1" s="1303"/>
      <c r="G1" s="1303"/>
      <c r="H1" s="1303"/>
      <c r="I1" s="1303"/>
      <c r="J1" s="1303"/>
      <c r="K1" s="1303"/>
      <c r="L1" s="1303"/>
      <c r="M1" s="1303"/>
      <c r="N1" s="1303"/>
      <c r="O1" s="1303"/>
      <c r="P1" s="1303"/>
      <c r="Q1" s="1303"/>
      <c r="R1" s="1303"/>
      <c r="S1" s="1303"/>
      <c r="T1" s="1303"/>
      <c r="U1" s="1303"/>
      <c r="V1" s="1303"/>
      <c r="W1" s="1303"/>
      <c r="X1" s="1303"/>
    </row>
    <row r="2" spans="1:24" s="295" customFormat="1" ht="15" customHeight="1" thickBot="1">
      <c r="A2" s="301"/>
      <c r="B2" s="301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781" t="s">
        <v>565</v>
      </c>
      <c r="Q2" s="781"/>
      <c r="R2" s="781"/>
      <c r="S2" s="781"/>
      <c r="T2" s="781"/>
      <c r="U2" s="781"/>
      <c r="V2" s="781"/>
      <c r="W2" s="781"/>
      <c r="X2" s="781"/>
    </row>
    <row r="3" spans="1:24" s="295" customFormat="1" ht="37.5" customHeight="1">
      <c r="A3" s="1319" t="s">
        <v>569</v>
      </c>
      <c r="B3" s="1320"/>
      <c r="C3" s="1292" t="s">
        <v>581</v>
      </c>
      <c r="D3" s="1293"/>
      <c r="E3" s="1293"/>
      <c r="F3" s="1294"/>
      <c r="G3" s="1316" t="s">
        <v>582</v>
      </c>
      <c r="H3" s="1317"/>
      <c r="I3" s="1317"/>
      <c r="J3" s="1317"/>
      <c r="K3" s="1318"/>
      <c r="L3" s="1340" t="s">
        <v>250</v>
      </c>
      <c r="M3" s="1319"/>
      <c r="N3" s="1319"/>
      <c r="O3" s="1319"/>
      <c r="P3" s="1320"/>
      <c r="Q3" s="1340" t="s">
        <v>583</v>
      </c>
      <c r="R3" s="1319"/>
      <c r="S3" s="1319"/>
      <c r="T3" s="1320"/>
      <c r="U3" s="1292" t="s">
        <v>570</v>
      </c>
      <c r="V3" s="1293"/>
      <c r="W3" s="1293"/>
      <c r="X3" s="1293"/>
    </row>
    <row r="4" spans="1:24" s="295" customFormat="1" ht="30" customHeight="1">
      <c r="A4" s="1321" t="s">
        <v>318</v>
      </c>
      <c r="B4" s="1322"/>
      <c r="C4" s="1344">
        <v>443</v>
      </c>
      <c r="D4" s="1345"/>
      <c r="E4" s="1345"/>
      <c r="F4" s="1377"/>
      <c r="G4" s="1344">
        <v>2738</v>
      </c>
      <c r="H4" s="1345"/>
      <c r="I4" s="1345"/>
      <c r="J4" s="1345"/>
      <c r="K4" s="1377"/>
      <c r="L4" s="1344">
        <v>128</v>
      </c>
      <c r="M4" s="1345"/>
      <c r="N4" s="1345"/>
      <c r="O4" s="1345"/>
      <c r="P4" s="1377"/>
      <c r="Q4" s="1344">
        <v>1251</v>
      </c>
      <c r="R4" s="1345"/>
      <c r="S4" s="1345"/>
      <c r="T4" s="1377"/>
      <c r="U4" s="1344">
        <v>5184</v>
      </c>
      <c r="V4" s="1345"/>
      <c r="W4" s="1345"/>
      <c r="X4" s="1345"/>
    </row>
    <row r="5" spans="1:24" s="306" customFormat="1" ht="30" customHeight="1">
      <c r="A5" s="1311" t="s">
        <v>211</v>
      </c>
      <c r="B5" s="1312"/>
      <c r="C5" s="1348">
        <v>619</v>
      </c>
      <c r="D5" s="1349"/>
      <c r="E5" s="1349"/>
      <c r="F5" s="1379"/>
      <c r="G5" s="1348">
        <v>2514</v>
      </c>
      <c r="H5" s="1349"/>
      <c r="I5" s="1349"/>
      <c r="J5" s="1349"/>
      <c r="K5" s="1379"/>
      <c r="L5" s="1348">
        <v>122</v>
      </c>
      <c r="M5" s="1349"/>
      <c r="N5" s="1349"/>
      <c r="O5" s="1349"/>
      <c r="P5" s="1379"/>
      <c r="Q5" s="1348">
        <v>2318</v>
      </c>
      <c r="R5" s="1349"/>
      <c r="S5" s="1349"/>
      <c r="T5" s="1379"/>
      <c r="U5" s="1348">
        <v>4651</v>
      </c>
      <c r="V5" s="1349"/>
      <c r="W5" s="1349"/>
      <c r="X5" s="1349"/>
    </row>
    <row r="6" spans="1:24" s="554" customFormat="1" ht="30" customHeight="1" thickBot="1">
      <c r="A6" s="1290" t="s">
        <v>358</v>
      </c>
      <c r="B6" s="1291"/>
      <c r="C6" s="1346">
        <v>474</v>
      </c>
      <c r="D6" s="1347"/>
      <c r="E6" s="1347"/>
      <c r="F6" s="1378"/>
      <c r="G6" s="1346">
        <v>2440</v>
      </c>
      <c r="H6" s="1347"/>
      <c r="I6" s="1347"/>
      <c r="J6" s="1347"/>
      <c r="K6" s="1378"/>
      <c r="L6" s="1346">
        <v>105</v>
      </c>
      <c r="M6" s="1347"/>
      <c r="N6" s="1347"/>
      <c r="O6" s="1347"/>
      <c r="P6" s="1378"/>
      <c r="Q6" s="1346">
        <v>2488</v>
      </c>
      <c r="R6" s="1347"/>
      <c r="S6" s="1347"/>
      <c r="T6" s="1378"/>
      <c r="U6" s="1346">
        <v>5096</v>
      </c>
      <c r="V6" s="1347"/>
      <c r="W6" s="1347"/>
      <c r="X6" s="1347"/>
    </row>
    <row r="7" spans="1:24" s="295" customFormat="1" ht="15.75" customHeight="1">
      <c r="A7" s="1323" t="s">
        <v>697</v>
      </c>
      <c r="B7" s="1323"/>
      <c r="C7" s="1323"/>
      <c r="D7" s="1323"/>
      <c r="E7" s="1323"/>
      <c r="F7" s="1323"/>
      <c r="G7" s="1323"/>
      <c r="H7" s="1323"/>
      <c r="I7" s="1323"/>
      <c r="J7" s="1323"/>
      <c r="K7" s="1323"/>
      <c r="L7" s="1323"/>
      <c r="M7" s="1323"/>
      <c r="N7" s="1323"/>
      <c r="O7" s="1323"/>
      <c r="P7" s="1323"/>
      <c r="Q7" s="1323"/>
      <c r="R7" s="1323"/>
      <c r="S7" s="1323"/>
      <c r="T7" s="1323"/>
      <c r="U7" s="1323"/>
      <c r="V7" s="1323"/>
      <c r="W7" s="1323"/>
      <c r="X7" s="1323"/>
    </row>
    <row r="8" ht="30" customHeight="1">
      <c r="M8" s="91"/>
    </row>
    <row r="9" spans="1:5" s="305" customFormat="1" ht="13.5" customHeight="1">
      <c r="A9" s="1386"/>
      <c r="B9" s="1386"/>
      <c r="C9" s="1386"/>
      <c r="D9" s="1386"/>
      <c r="E9" s="308"/>
    </row>
    <row r="10" spans="1:5" s="305" customFormat="1" ht="13.5" customHeight="1">
      <c r="A10" s="1386"/>
      <c r="B10" s="1386"/>
      <c r="C10" s="1386"/>
      <c r="D10" s="1386"/>
      <c r="E10" s="308"/>
    </row>
    <row r="11" spans="1:24" s="295" customFormat="1" ht="30" customHeight="1" thickBot="1">
      <c r="A11" s="1324" t="s">
        <v>571</v>
      </c>
      <c r="B11" s="1324"/>
      <c r="C11" s="1324"/>
      <c r="D11" s="1324"/>
      <c r="E11" s="1324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781" t="s">
        <v>565</v>
      </c>
      <c r="Q11" s="781"/>
      <c r="R11" s="781"/>
      <c r="S11" s="781"/>
      <c r="T11" s="781"/>
      <c r="U11" s="781"/>
      <c r="V11" s="781"/>
      <c r="W11" s="781"/>
      <c r="X11" s="781"/>
    </row>
    <row r="12" spans="1:24" s="295" customFormat="1" ht="15.75" customHeight="1">
      <c r="A12" s="309" t="s">
        <v>569</v>
      </c>
      <c r="B12" s="1371" t="s">
        <v>572</v>
      </c>
      <c r="C12" s="1372"/>
      <c r="D12" s="1372"/>
      <c r="E12" s="1373"/>
      <c r="F12" s="1341" t="s">
        <v>573</v>
      </c>
      <c r="G12" s="1342"/>
      <c r="H12" s="1342"/>
      <c r="I12" s="1342"/>
      <c r="J12" s="1343"/>
      <c r="K12" s="1292" t="s">
        <v>574</v>
      </c>
      <c r="L12" s="1293"/>
      <c r="M12" s="1294"/>
      <c r="N12" s="1316" t="s">
        <v>575</v>
      </c>
      <c r="O12" s="1317"/>
      <c r="P12" s="1317"/>
      <c r="Q12" s="1317"/>
      <c r="R12" s="1318"/>
      <c r="S12" s="1337" t="s">
        <v>576</v>
      </c>
      <c r="T12" s="1338"/>
      <c r="U12" s="1338"/>
      <c r="V12" s="1339"/>
      <c r="W12" s="1340" t="s">
        <v>151</v>
      </c>
      <c r="X12" s="1319"/>
    </row>
    <row r="13" spans="1:24" s="310" customFormat="1" ht="30" customHeight="1">
      <c r="A13" s="302" t="s">
        <v>318</v>
      </c>
      <c r="B13" s="1387">
        <v>295</v>
      </c>
      <c r="C13" s="1388"/>
      <c r="D13" s="1388"/>
      <c r="E13" s="1389"/>
      <c r="F13" s="1362">
        <f>ROUND(K13/B13,1)</f>
        <v>77.6</v>
      </c>
      <c r="G13" s="1363"/>
      <c r="H13" s="1363"/>
      <c r="I13" s="1363"/>
      <c r="J13" s="1364"/>
      <c r="K13" s="1353">
        <f>SUM(N13:W13)</f>
        <v>22894</v>
      </c>
      <c r="L13" s="1354"/>
      <c r="M13" s="1355"/>
      <c r="N13" s="1365">
        <v>9754</v>
      </c>
      <c r="O13" s="1366"/>
      <c r="P13" s="1366"/>
      <c r="Q13" s="1366"/>
      <c r="R13" s="1367"/>
      <c r="S13" s="1353">
        <v>9917</v>
      </c>
      <c r="T13" s="1354"/>
      <c r="U13" s="1354"/>
      <c r="V13" s="1355"/>
      <c r="W13" s="1359">
        <v>3223</v>
      </c>
      <c r="X13" s="1360"/>
    </row>
    <row r="14" spans="1:24" s="310" customFormat="1" ht="30" customHeight="1">
      <c r="A14" s="347" t="s">
        <v>211</v>
      </c>
      <c r="B14" s="1393">
        <v>294</v>
      </c>
      <c r="C14" s="1394"/>
      <c r="D14" s="1394"/>
      <c r="E14" s="1395"/>
      <c r="F14" s="1356">
        <f>ROUND(K14/B14,1)</f>
        <v>84.6</v>
      </c>
      <c r="G14" s="1357"/>
      <c r="H14" s="1357"/>
      <c r="I14" s="1357"/>
      <c r="J14" s="1358"/>
      <c r="K14" s="1359">
        <f>SUM(N14:W14)</f>
        <v>24880</v>
      </c>
      <c r="L14" s="1360"/>
      <c r="M14" s="1361"/>
      <c r="N14" s="1396">
        <v>10851</v>
      </c>
      <c r="O14" s="708"/>
      <c r="P14" s="708"/>
      <c r="Q14" s="708"/>
      <c r="R14" s="1397"/>
      <c r="S14" s="1359">
        <v>11941</v>
      </c>
      <c r="T14" s="1360"/>
      <c r="U14" s="1360"/>
      <c r="V14" s="1361"/>
      <c r="W14" s="1359">
        <v>2088</v>
      </c>
      <c r="X14" s="1360"/>
    </row>
    <row r="15" spans="1:24" s="551" customFormat="1" ht="30" customHeight="1" thickBot="1">
      <c r="A15" s="550" t="s">
        <v>358</v>
      </c>
      <c r="B15" s="1390">
        <v>294</v>
      </c>
      <c r="C15" s="1391"/>
      <c r="D15" s="1391"/>
      <c r="E15" s="1392"/>
      <c r="F15" s="1350">
        <f>ROUND(K15/B15,1)</f>
        <v>93.7</v>
      </c>
      <c r="G15" s="1351"/>
      <c r="H15" s="1351"/>
      <c r="I15" s="1351"/>
      <c r="J15" s="1352"/>
      <c r="K15" s="1325">
        <f>SUM(N15:X15)</f>
        <v>27560</v>
      </c>
      <c r="L15" s="1326"/>
      <c r="M15" s="1327"/>
      <c r="N15" s="1334">
        <v>11346</v>
      </c>
      <c r="O15" s="1335"/>
      <c r="P15" s="1335"/>
      <c r="Q15" s="1335"/>
      <c r="R15" s="1336"/>
      <c r="S15" s="1325">
        <v>13731</v>
      </c>
      <c r="T15" s="1326"/>
      <c r="U15" s="1326"/>
      <c r="V15" s="1327"/>
      <c r="W15" s="1325">
        <v>2483</v>
      </c>
      <c r="X15" s="1326"/>
    </row>
    <row r="16" spans="1:24" s="295" customFormat="1" ht="15.75" customHeight="1">
      <c r="A16" s="303" t="s">
        <v>577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8"/>
      <c r="O16" s="308"/>
      <c r="P16" s="308"/>
      <c r="Q16" s="308"/>
      <c r="R16" s="308"/>
      <c r="S16" s="305"/>
      <c r="T16" s="305"/>
      <c r="U16" s="305"/>
      <c r="V16" s="305"/>
      <c r="W16" s="305"/>
      <c r="X16" s="305"/>
    </row>
    <row r="17" spans="1:18" s="313" customFormat="1" ht="9.75" customHeight="1">
      <c r="A17" s="311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2"/>
      <c r="O17" s="312"/>
      <c r="P17" s="312"/>
      <c r="Q17" s="312"/>
      <c r="R17" s="312"/>
    </row>
    <row r="18" spans="1:24" s="295" customFormat="1" ht="30" customHeight="1" thickBot="1">
      <c r="A18" s="1324" t="s">
        <v>578</v>
      </c>
      <c r="B18" s="1324"/>
      <c r="C18" s="1324"/>
      <c r="D18" s="1324"/>
      <c r="E18" s="1324"/>
      <c r="F18" s="1324"/>
      <c r="G18" s="307"/>
      <c r="H18" s="307"/>
      <c r="I18" s="307"/>
      <c r="J18" s="307"/>
      <c r="K18" s="307"/>
      <c r="L18" s="307"/>
      <c r="M18" s="307"/>
      <c r="N18" s="308"/>
      <c r="O18" s="308"/>
      <c r="P18" s="781" t="s">
        <v>565</v>
      </c>
      <c r="Q18" s="781"/>
      <c r="R18" s="781"/>
      <c r="S18" s="781"/>
      <c r="T18" s="781"/>
      <c r="U18" s="781"/>
      <c r="V18" s="781"/>
      <c r="W18" s="781"/>
      <c r="X18" s="781"/>
    </row>
    <row r="19" spans="1:24" s="295" customFormat="1" ht="15.75" customHeight="1">
      <c r="A19" s="309" t="s">
        <v>569</v>
      </c>
      <c r="B19" s="1371" t="s">
        <v>572</v>
      </c>
      <c r="C19" s="1372"/>
      <c r="D19" s="1372"/>
      <c r="E19" s="1373"/>
      <c r="F19" s="1341" t="s">
        <v>573</v>
      </c>
      <c r="G19" s="1342"/>
      <c r="H19" s="1342"/>
      <c r="I19" s="1342"/>
      <c r="J19" s="1343"/>
      <c r="K19" s="1292" t="s">
        <v>574</v>
      </c>
      <c r="L19" s="1293"/>
      <c r="M19" s="1294"/>
      <c r="N19" s="1316" t="s">
        <v>575</v>
      </c>
      <c r="O19" s="1317"/>
      <c r="P19" s="1317"/>
      <c r="Q19" s="1317"/>
      <c r="R19" s="1318"/>
      <c r="S19" s="1337" t="s">
        <v>576</v>
      </c>
      <c r="T19" s="1338"/>
      <c r="U19" s="1338"/>
      <c r="V19" s="1339"/>
      <c r="W19" s="1340" t="s">
        <v>151</v>
      </c>
      <c r="X19" s="1319"/>
    </row>
    <row r="20" spans="1:24" s="310" customFormat="1" ht="30" customHeight="1">
      <c r="A20" s="302" t="s">
        <v>318</v>
      </c>
      <c r="B20" s="1368">
        <v>263</v>
      </c>
      <c r="C20" s="1369"/>
      <c r="D20" s="1369"/>
      <c r="E20" s="1370"/>
      <c r="F20" s="1374">
        <f>ROUND(K20/B20,1)</f>
        <v>58.2</v>
      </c>
      <c r="G20" s="1375"/>
      <c r="H20" s="1375"/>
      <c r="I20" s="1375"/>
      <c r="J20" s="1376"/>
      <c r="K20" s="1353">
        <f>SUM(N20:W20)</f>
        <v>15307</v>
      </c>
      <c r="L20" s="1354"/>
      <c r="M20" s="1355"/>
      <c r="N20" s="1365">
        <v>7988</v>
      </c>
      <c r="O20" s="1366"/>
      <c r="P20" s="1366"/>
      <c r="Q20" s="1366"/>
      <c r="R20" s="1367"/>
      <c r="S20" s="1353">
        <v>2078</v>
      </c>
      <c r="T20" s="1354"/>
      <c r="U20" s="1354"/>
      <c r="V20" s="1355"/>
      <c r="W20" s="1359">
        <v>5241</v>
      </c>
      <c r="X20" s="1360"/>
    </row>
    <row r="21" spans="1:24" s="310" customFormat="1" ht="30" customHeight="1">
      <c r="A21" s="347" t="s">
        <v>211</v>
      </c>
      <c r="B21" s="1380">
        <v>294</v>
      </c>
      <c r="C21" s="1381"/>
      <c r="D21" s="1381"/>
      <c r="E21" s="1382"/>
      <c r="F21" s="1383">
        <f>ROUND(K21/B21,1)</f>
        <v>57.6</v>
      </c>
      <c r="G21" s="1384"/>
      <c r="H21" s="1384"/>
      <c r="I21" s="1384"/>
      <c r="J21" s="1385"/>
      <c r="K21" s="1359">
        <f>SUM(N21:W21)</f>
        <v>16942</v>
      </c>
      <c r="L21" s="1360"/>
      <c r="M21" s="1361"/>
      <c r="N21" s="1396">
        <v>10570</v>
      </c>
      <c r="O21" s="708"/>
      <c r="P21" s="708"/>
      <c r="Q21" s="708"/>
      <c r="R21" s="1397"/>
      <c r="S21" s="1359">
        <v>3368</v>
      </c>
      <c r="T21" s="1360"/>
      <c r="U21" s="1360"/>
      <c r="V21" s="1361"/>
      <c r="W21" s="1359">
        <v>3004</v>
      </c>
      <c r="X21" s="1360"/>
    </row>
    <row r="22" spans="1:24" s="551" customFormat="1" ht="30" customHeight="1" thickBot="1">
      <c r="A22" s="550" t="s">
        <v>358</v>
      </c>
      <c r="B22" s="1328">
        <v>294</v>
      </c>
      <c r="C22" s="1329"/>
      <c r="D22" s="1329"/>
      <c r="E22" s="1330"/>
      <c r="F22" s="1331">
        <f>ROUND(K22/B22,1)</f>
        <v>60.8</v>
      </c>
      <c r="G22" s="1332"/>
      <c r="H22" s="1332"/>
      <c r="I22" s="1332"/>
      <c r="J22" s="1333"/>
      <c r="K22" s="1325">
        <f>SUM(N22:X22)</f>
        <v>17863</v>
      </c>
      <c r="L22" s="1326"/>
      <c r="M22" s="1327"/>
      <c r="N22" s="1334">
        <v>10665</v>
      </c>
      <c r="O22" s="1335"/>
      <c r="P22" s="1335"/>
      <c r="Q22" s="1335"/>
      <c r="R22" s="1336"/>
      <c r="S22" s="1325">
        <v>4105</v>
      </c>
      <c r="T22" s="1326"/>
      <c r="U22" s="1326"/>
      <c r="V22" s="1327"/>
      <c r="W22" s="1325">
        <v>3093</v>
      </c>
      <c r="X22" s="1326"/>
    </row>
    <row r="23" spans="1:24" s="295" customFormat="1" ht="15.75" customHeight="1">
      <c r="A23" s="1323" t="s">
        <v>579</v>
      </c>
      <c r="B23" s="1323"/>
      <c r="C23" s="1323"/>
      <c r="D23" s="1323"/>
      <c r="E23" s="1323"/>
      <c r="F23" s="1323"/>
      <c r="G23" s="1323"/>
      <c r="H23" s="1323"/>
      <c r="I23" s="1323"/>
      <c r="J23" s="1323"/>
      <c r="K23" s="308"/>
      <c r="L23" s="308"/>
      <c r="M23" s="308"/>
      <c r="N23" s="308"/>
      <c r="O23" s="305"/>
      <c r="P23" s="305"/>
      <c r="Q23" s="305"/>
      <c r="R23" s="305"/>
      <c r="S23" s="305"/>
      <c r="T23" s="305"/>
      <c r="U23" s="305"/>
      <c r="V23" s="305"/>
      <c r="W23" s="305"/>
      <c r="X23" s="305"/>
    </row>
    <row r="24" ht="30" customHeight="1"/>
    <row r="25" spans="1:24" s="300" customFormat="1" ht="27" customHeight="1">
      <c r="A25" s="1303"/>
      <c r="B25" s="1303"/>
      <c r="C25" s="1303"/>
      <c r="D25" s="1303"/>
      <c r="E25" s="1303"/>
      <c r="F25" s="1303"/>
      <c r="G25" s="1303"/>
      <c r="H25" s="1303"/>
      <c r="I25" s="1303"/>
      <c r="J25" s="1303"/>
      <c r="K25" s="1303"/>
      <c r="L25" s="1303"/>
      <c r="M25" s="1303"/>
      <c r="N25" s="1303"/>
      <c r="O25" s="1303"/>
      <c r="P25" s="1303"/>
      <c r="Q25" s="1303"/>
      <c r="R25" s="1303"/>
      <c r="S25" s="1303"/>
      <c r="T25" s="1303"/>
      <c r="U25" s="1303"/>
      <c r="V25" s="1303"/>
      <c r="W25" s="1303"/>
      <c r="X25" s="1303"/>
    </row>
    <row r="26" spans="1:24" s="295" customFormat="1" ht="15" customHeight="1" thickBot="1">
      <c r="A26" s="301"/>
      <c r="B26" s="301"/>
      <c r="C26" s="299"/>
      <c r="D26" s="299"/>
      <c r="E26" s="299"/>
      <c r="F26" s="299"/>
      <c r="G26" s="299"/>
      <c r="H26" s="299"/>
      <c r="I26" s="299"/>
      <c r="J26" s="299"/>
      <c r="K26" s="781" t="s">
        <v>565</v>
      </c>
      <c r="L26" s="781"/>
      <c r="M26" s="781"/>
      <c r="N26" s="781"/>
      <c r="O26" s="781"/>
      <c r="P26" s="781"/>
      <c r="Q26" s="45"/>
      <c r="R26" s="45"/>
      <c r="S26" s="45"/>
      <c r="T26" s="45"/>
      <c r="U26" s="45"/>
      <c r="V26" s="45"/>
      <c r="W26" s="45"/>
      <c r="X26" s="45"/>
    </row>
    <row r="27" spans="1:24" s="295" customFormat="1" ht="37.5" customHeight="1">
      <c r="A27" s="1319" t="s">
        <v>569</v>
      </c>
      <c r="B27" s="1320"/>
      <c r="C27" s="1292" t="s">
        <v>560</v>
      </c>
      <c r="D27" s="1293"/>
      <c r="E27" s="1293"/>
      <c r="F27" s="1294"/>
      <c r="G27" s="1316" t="s">
        <v>636</v>
      </c>
      <c r="H27" s="1317"/>
      <c r="I27" s="1317"/>
      <c r="J27" s="1317"/>
      <c r="K27" s="1318"/>
      <c r="L27" s="1340" t="s">
        <v>637</v>
      </c>
      <c r="M27" s="1319"/>
      <c r="N27" s="1319"/>
      <c r="O27" s="1319"/>
      <c r="P27" s="1319"/>
      <c r="Q27" s="1398"/>
      <c r="R27" s="1398"/>
      <c r="S27" s="1398"/>
      <c r="T27" s="1398"/>
      <c r="U27" s="1399"/>
      <c r="V27" s="1399"/>
      <c r="W27" s="1399"/>
      <c r="X27" s="1399"/>
    </row>
    <row r="28" spans="1:24" s="306" customFormat="1" ht="30" customHeight="1" thickBot="1">
      <c r="A28" s="1290" t="s">
        <v>358</v>
      </c>
      <c r="B28" s="1291"/>
      <c r="C28" s="1346">
        <v>239</v>
      </c>
      <c r="D28" s="1347"/>
      <c r="E28" s="1347"/>
      <c r="F28" s="1378"/>
      <c r="G28" s="1346">
        <v>30947</v>
      </c>
      <c r="H28" s="1347"/>
      <c r="I28" s="1347"/>
      <c r="J28" s="1347"/>
      <c r="K28" s="1378"/>
      <c r="L28" s="1346">
        <v>5151</v>
      </c>
      <c r="M28" s="1347"/>
      <c r="N28" s="1347"/>
      <c r="O28" s="1347"/>
      <c r="P28" s="1347"/>
      <c r="Q28" s="1400"/>
      <c r="R28" s="1400"/>
      <c r="S28" s="1400"/>
      <c r="T28" s="1400"/>
      <c r="U28" s="1400"/>
      <c r="V28" s="1400"/>
      <c r="W28" s="1400"/>
      <c r="X28" s="1400"/>
    </row>
    <row r="29" spans="1:24" s="295" customFormat="1" ht="15.75" customHeight="1">
      <c r="A29" s="1274" t="s">
        <v>638</v>
      </c>
      <c r="B29" s="1274"/>
      <c r="C29" s="1274"/>
      <c r="D29" s="1274"/>
      <c r="E29" s="1274"/>
      <c r="F29" s="1274"/>
      <c r="G29" s="1274"/>
      <c r="H29" s="1274"/>
      <c r="I29" s="1274"/>
      <c r="J29" s="1274"/>
      <c r="K29" s="1274"/>
      <c r="L29" s="1274"/>
      <c r="M29" s="1274"/>
      <c r="N29" s="1274"/>
      <c r="O29" s="1274"/>
      <c r="P29" s="1274"/>
      <c r="Q29" s="1274"/>
      <c r="R29" s="1274"/>
      <c r="S29" s="1274"/>
      <c r="T29" s="1274"/>
      <c r="U29" s="1274"/>
      <c r="V29" s="1274"/>
      <c r="W29" s="1274"/>
      <c r="X29" s="1274"/>
    </row>
    <row r="30" spans="1:12" s="348" customFormat="1" ht="12">
      <c r="A30" s="349" t="s">
        <v>227</v>
      </c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</row>
    <row r="44" spans="1:12" ht="18" customHeight="1">
      <c r="A44" s="912">
        <v>51</v>
      </c>
      <c r="B44" s="912"/>
      <c r="C44" s="912"/>
      <c r="D44" s="912"/>
      <c r="E44" s="912"/>
      <c r="F44" s="912"/>
      <c r="G44" s="912"/>
      <c r="H44" s="912"/>
      <c r="I44" s="912"/>
      <c r="J44" s="912"/>
      <c r="K44" s="912"/>
      <c r="L44" s="912"/>
    </row>
  </sheetData>
  <mergeCells count="97">
    <mergeCell ref="Q28:T28"/>
    <mergeCell ref="U28:X28"/>
    <mergeCell ref="K26:P26"/>
    <mergeCell ref="A28:B28"/>
    <mergeCell ref="C28:F28"/>
    <mergeCell ref="G28:K28"/>
    <mergeCell ref="L28:P28"/>
    <mergeCell ref="A25:X25"/>
    <mergeCell ref="A27:B27"/>
    <mergeCell ref="C27:F27"/>
    <mergeCell ref="G27:K27"/>
    <mergeCell ref="L27:P27"/>
    <mergeCell ref="Q27:T27"/>
    <mergeCell ref="U27:X27"/>
    <mergeCell ref="W19:X19"/>
    <mergeCell ref="P18:X18"/>
    <mergeCell ref="K21:M21"/>
    <mergeCell ref="N21:R21"/>
    <mergeCell ref="S21:V21"/>
    <mergeCell ref="W21:X21"/>
    <mergeCell ref="N12:R12"/>
    <mergeCell ref="N14:R14"/>
    <mergeCell ref="S14:V14"/>
    <mergeCell ref="W14:X14"/>
    <mergeCell ref="A9:D10"/>
    <mergeCell ref="A44:L44"/>
    <mergeCell ref="C5:F5"/>
    <mergeCell ref="G5:K5"/>
    <mergeCell ref="L5:P5"/>
    <mergeCell ref="B12:E12"/>
    <mergeCell ref="B13:E13"/>
    <mergeCell ref="B15:E15"/>
    <mergeCell ref="B14:E14"/>
    <mergeCell ref="N20:R20"/>
    <mergeCell ref="A3:B3"/>
    <mergeCell ref="A5:B5"/>
    <mergeCell ref="Q5:T5"/>
    <mergeCell ref="B21:E21"/>
    <mergeCell ref="F21:J21"/>
    <mergeCell ref="A4:B4"/>
    <mergeCell ref="A6:B6"/>
    <mergeCell ref="G4:K4"/>
    <mergeCell ref="G6:K6"/>
    <mergeCell ref="Q4:T4"/>
    <mergeCell ref="G3:K3"/>
    <mergeCell ref="C3:F3"/>
    <mergeCell ref="C4:F4"/>
    <mergeCell ref="C6:F6"/>
    <mergeCell ref="L3:P3"/>
    <mergeCell ref="L4:P4"/>
    <mergeCell ref="L6:P6"/>
    <mergeCell ref="Q6:T6"/>
    <mergeCell ref="Q3:T3"/>
    <mergeCell ref="N15:R15"/>
    <mergeCell ref="W15:X15"/>
    <mergeCell ref="S13:V13"/>
    <mergeCell ref="W13:X13"/>
    <mergeCell ref="B20:E20"/>
    <mergeCell ref="W20:X20"/>
    <mergeCell ref="B19:E19"/>
    <mergeCell ref="F19:J19"/>
    <mergeCell ref="K19:M19"/>
    <mergeCell ref="N19:R19"/>
    <mergeCell ref="F20:J20"/>
    <mergeCell ref="K20:M20"/>
    <mergeCell ref="S20:V20"/>
    <mergeCell ref="S19:V19"/>
    <mergeCell ref="U5:X5"/>
    <mergeCell ref="F15:J15"/>
    <mergeCell ref="K12:M12"/>
    <mergeCell ref="K13:M13"/>
    <mergeCell ref="K15:M15"/>
    <mergeCell ref="F14:J14"/>
    <mergeCell ref="K14:M14"/>
    <mergeCell ref="F13:J13"/>
    <mergeCell ref="S15:V15"/>
    <mergeCell ref="N13:R13"/>
    <mergeCell ref="A29:X29"/>
    <mergeCell ref="P2:X2"/>
    <mergeCell ref="A1:X1"/>
    <mergeCell ref="S12:V12"/>
    <mergeCell ref="W12:X12"/>
    <mergeCell ref="F12:J12"/>
    <mergeCell ref="P11:X11"/>
    <mergeCell ref="U3:X3"/>
    <mergeCell ref="U4:X4"/>
    <mergeCell ref="U6:X6"/>
    <mergeCell ref="A7:X7"/>
    <mergeCell ref="A18:F18"/>
    <mergeCell ref="A11:E11"/>
    <mergeCell ref="A23:J23"/>
    <mergeCell ref="S22:V22"/>
    <mergeCell ref="W22:X22"/>
    <mergeCell ref="B22:E22"/>
    <mergeCell ref="F22:J22"/>
    <mergeCell ref="K22:M22"/>
    <mergeCell ref="N22:R22"/>
  </mergeCells>
  <printOptions/>
  <pageMargins left="0.9055118110236221" right="0.3937007874015748" top="0.7874015748031497" bottom="0.7874015748031497" header="0.3937007874015748" footer="0.5905511811023623"/>
  <pageSetup horizontalDpi="300" verticalDpi="300" orientation="portrait" paperSize="9" r:id="rId2"/>
  <headerFooter alignWithMargins="0">
    <oddHeader>&amp;R&amp;"ＭＳ Ｐゴシック,太字"&amp;10教育・文化</oddHeader>
    <oddFooter>&amp;C&amp;"ＭＳ 明朝,標準"&amp;10 65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5">
    <tabColor indexed="10"/>
  </sheetPr>
  <dimension ref="A1:S59"/>
  <sheetViews>
    <sheetView showGridLines="0" view="pageBreakPreview" zoomScaleSheetLayoutView="100" workbookViewId="0" topLeftCell="A1">
      <selection activeCell="U14" sqref="U14"/>
    </sheetView>
  </sheetViews>
  <sheetFormatPr defaultColWidth="9.00390625" defaultRowHeight="13.5"/>
  <cols>
    <col min="1" max="1" width="2.50390625" style="36" customWidth="1"/>
    <col min="2" max="2" width="1.875" style="36" customWidth="1"/>
    <col min="3" max="3" width="2.625" style="36" customWidth="1"/>
    <col min="4" max="4" width="21.00390625" style="36" customWidth="1"/>
    <col min="5" max="5" width="2.625" style="36" customWidth="1"/>
    <col min="6" max="6" width="5.25390625" style="36" customWidth="1"/>
    <col min="7" max="7" width="2.625" style="36" customWidth="1"/>
    <col min="8" max="8" width="4.375" style="36" customWidth="1"/>
    <col min="9" max="9" width="8.00390625" style="36" customWidth="1"/>
    <col min="10" max="10" width="4.625" style="36" customWidth="1"/>
    <col min="11" max="11" width="5.25390625" style="36" customWidth="1"/>
    <col min="12" max="12" width="2.625" style="36" customWidth="1"/>
    <col min="13" max="13" width="4.375" style="36" customWidth="1"/>
    <col min="14" max="14" width="8.00390625" style="36" customWidth="1"/>
    <col min="15" max="15" width="4.625" style="36" customWidth="1"/>
    <col min="16" max="16384" width="9.00390625" style="36" customWidth="1"/>
  </cols>
  <sheetData>
    <row r="1" spans="1:15" s="305" customFormat="1" ht="27" customHeight="1">
      <c r="A1" s="1303"/>
      <c r="B1" s="1303"/>
      <c r="C1" s="1303"/>
      <c r="D1" s="1303"/>
      <c r="E1" s="1303"/>
      <c r="F1" s="1303"/>
      <c r="G1" s="1303"/>
      <c r="H1" s="1303"/>
      <c r="I1" s="1303"/>
      <c r="J1" s="1303"/>
      <c r="K1" s="1303"/>
      <c r="L1" s="1303"/>
      <c r="M1" s="1303"/>
      <c r="N1" s="1303"/>
      <c r="O1" s="1303"/>
    </row>
    <row r="2" spans="1:15" s="380" customFormat="1" ht="15" customHeight="1" thickBot="1">
      <c r="A2" s="301" t="s">
        <v>227</v>
      </c>
      <c r="B2" s="301"/>
      <c r="C2" s="299"/>
      <c r="D2" s="299"/>
      <c r="E2" s="299"/>
      <c r="F2" s="299"/>
      <c r="G2" s="299"/>
      <c r="H2" s="299"/>
      <c r="I2" s="299"/>
      <c r="J2" s="379"/>
      <c r="K2" s="1401"/>
      <c r="L2" s="1401"/>
      <c r="M2" s="1401"/>
      <c r="N2" s="1401"/>
      <c r="O2" s="1401"/>
    </row>
    <row r="3" spans="1:15" s="380" customFormat="1" ht="21" customHeight="1">
      <c r="A3" s="1407" t="s">
        <v>584</v>
      </c>
      <c r="B3" s="1407"/>
      <c r="C3" s="1407"/>
      <c r="D3" s="1407"/>
      <c r="E3" s="1408"/>
      <c r="F3" s="1316" t="s">
        <v>211</v>
      </c>
      <c r="G3" s="1317"/>
      <c r="H3" s="1317"/>
      <c r="I3" s="1317"/>
      <c r="J3" s="1317"/>
      <c r="K3" s="1413" t="s">
        <v>358</v>
      </c>
      <c r="L3" s="1414"/>
      <c r="M3" s="1414"/>
      <c r="N3" s="1414"/>
      <c r="O3" s="1414"/>
    </row>
    <row r="4" spans="1:15" s="380" customFormat="1" ht="21" customHeight="1">
      <c r="A4" s="1409" t="s">
        <v>585</v>
      </c>
      <c r="B4" s="1409"/>
      <c r="C4" s="1409"/>
      <c r="D4" s="1409"/>
      <c r="E4" s="1410"/>
      <c r="F4" s="1416">
        <v>272</v>
      </c>
      <c r="G4" s="1417"/>
      <c r="H4" s="1417"/>
      <c r="I4" s="1417"/>
      <c r="J4" s="1418"/>
      <c r="K4" s="1402">
        <v>275</v>
      </c>
      <c r="L4" s="1403"/>
      <c r="M4" s="1403"/>
      <c r="N4" s="1403"/>
      <c r="O4" s="1403"/>
    </row>
    <row r="5" spans="1:15" s="380" customFormat="1" ht="21" customHeight="1">
      <c r="A5" s="314"/>
      <c r="B5" s="315"/>
      <c r="C5" s="316"/>
      <c r="D5" s="317" t="s">
        <v>586</v>
      </c>
      <c r="E5" s="317"/>
      <c r="F5" s="1404" t="s">
        <v>587</v>
      </c>
      <c r="G5" s="1405"/>
      <c r="H5" s="1406"/>
      <c r="I5" s="1434" t="s">
        <v>588</v>
      </c>
      <c r="J5" s="1436"/>
      <c r="K5" s="1404" t="s">
        <v>587</v>
      </c>
      <c r="L5" s="1405"/>
      <c r="M5" s="1406"/>
      <c r="N5" s="1434" t="s">
        <v>588</v>
      </c>
      <c r="O5" s="1435"/>
    </row>
    <row r="6" spans="1:15" s="380" customFormat="1" ht="21" customHeight="1">
      <c r="A6" s="1419" t="s">
        <v>589</v>
      </c>
      <c r="B6" s="1420"/>
      <c r="C6" s="318"/>
      <c r="D6" s="319" t="s">
        <v>590</v>
      </c>
      <c r="E6" s="319"/>
      <c r="F6" s="1086">
        <v>420</v>
      </c>
      <c r="G6" s="1087"/>
      <c r="H6" s="320" t="s">
        <v>591</v>
      </c>
      <c r="I6" s="188">
        <v>6842</v>
      </c>
      <c r="J6" s="322" t="s">
        <v>592</v>
      </c>
      <c r="K6" s="1086">
        <v>418</v>
      </c>
      <c r="L6" s="1087"/>
      <c r="M6" s="320" t="s">
        <v>591</v>
      </c>
      <c r="N6" s="188">
        <v>7705</v>
      </c>
      <c r="O6" s="322" t="s">
        <v>592</v>
      </c>
    </row>
    <row r="7" spans="1:15" s="380" customFormat="1" ht="21" customHeight="1">
      <c r="A7" s="1419"/>
      <c r="B7" s="1420"/>
      <c r="C7" s="318"/>
      <c r="D7" s="319" t="s">
        <v>593</v>
      </c>
      <c r="E7" s="319"/>
      <c r="F7" s="1119">
        <v>30</v>
      </c>
      <c r="G7" s="979"/>
      <c r="H7" s="320"/>
      <c r="I7" s="188">
        <v>603</v>
      </c>
      <c r="J7" s="107"/>
      <c r="K7" s="1119">
        <v>21</v>
      </c>
      <c r="L7" s="979"/>
      <c r="M7" s="320"/>
      <c r="N7" s="188">
        <v>3098</v>
      </c>
      <c r="O7" s="107"/>
    </row>
    <row r="8" spans="1:15" s="380" customFormat="1" ht="21" customHeight="1">
      <c r="A8" s="1419"/>
      <c r="B8" s="1420"/>
      <c r="C8" s="318"/>
      <c r="D8" s="319" t="s">
        <v>594</v>
      </c>
      <c r="E8" s="319"/>
      <c r="F8" s="1119">
        <v>293</v>
      </c>
      <c r="G8" s="979"/>
      <c r="H8" s="320"/>
      <c r="I8" s="188">
        <v>4842</v>
      </c>
      <c r="J8" s="323"/>
      <c r="K8" s="1119">
        <v>283</v>
      </c>
      <c r="L8" s="979"/>
      <c r="M8" s="320"/>
      <c r="N8" s="188">
        <v>3907</v>
      </c>
      <c r="O8" s="323"/>
    </row>
    <row r="9" spans="1:15" s="380" customFormat="1" ht="21" customHeight="1">
      <c r="A9" s="1419"/>
      <c r="B9" s="1420"/>
      <c r="C9" s="318"/>
      <c r="D9" s="319" t="s">
        <v>595</v>
      </c>
      <c r="E9" s="319"/>
      <c r="F9" s="1119">
        <v>48</v>
      </c>
      <c r="G9" s="979"/>
      <c r="H9" s="320"/>
      <c r="I9" s="188">
        <v>1214</v>
      </c>
      <c r="J9" s="323"/>
      <c r="K9" s="1119">
        <v>67</v>
      </c>
      <c r="L9" s="979"/>
      <c r="M9" s="320"/>
      <c r="N9" s="188">
        <v>2045</v>
      </c>
      <c r="O9" s="323"/>
    </row>
    <row r="10" spans="1:15" s="380" customFormat="1" ht="21" customHeight="1">
      <c r="A10" s="1419"/>
      <c r="B10" s="1420"/>
      <c r="C10" s="318"/>
      <c r="D10" s="319" t="s">
        <v>339</v>
      </c>
      <c r="E10" s="319"/>
      <c r="F10" s="1119">
        <v>143</v>
      </c>
      <c r="G10" s="979"/>
      <c r="H10" s="320"/>
      <c r="I10" s="188">
        <v>8970</v>
      </c>
      <c r="J10" s="323"/>
      <c r="K10" s="1119">
        <v>156</v>
      </c>
      <c r="L10" s="979"/>
      <c r="M10" s="320"/>
      <c r="N10" s="188">
        <v>11374</v>
      </c>
      <c r="O10" s="323"/>
    </row>
    <row r="11" spans="1:15" s="380" customFormat="1" ht="21" customHeight="1">
      <c r="A11" s="1419"/>
      <c r="B11" s="1420"/>
      <c r="C11" s="324"/>
      <c r="D11" s="325" t="s">
        <v>596</v>
      </c>
      <c r="E11" s="325"/>
      <c r="F11" s="1119">
        <v>2263</v>
      </c>
      <c r="G11" s="979"/>
      <c r="H11" s="320"/>
      <c r="I11" s="188">
        <v>8532</v>
      </c>
      <c r="J11" s="326"/>
      <c r="K11" s="1119">
        <v>2280</v>
      </c>
      <c r="L11" s="979"/>
      <c r="M11" s="320"/>
      <c r="N11" s="188">
        <v>3655</v>
      </c>
      <c r="O11" s="326"/>
    </row>
    <row r="12" spans="1:15" s="380" customFormat="1" ht="21" customHeight="1" thickBot="1">
      <c r="A12" s="327"/>
      <c r="B12" s="328"/>
      <c r="C12" s="329"/>
      <c r="D12" s="535" t="s">
        <v>671</v>
      </c>
      <c r="E12" s="536"/>
      <c r="F12" s="1411">
        <f>SUM(F6:F11)</f>
        <v>3197</v>
      </c>
      <c r="G12" s="1412"/>
      <c r="H12" s="537"/>
      <c r="I12" s="538">
        <f>SUM(I6:I11)</f>
        <v>31003</v>
      </c>
      <c r="J12" s="539"/>
      <c r="K12" s="1411">
        <f>SUM(K6:K11)</f>
        <v>3225</v>
      </c>
      <c r="L12" s="1412"/>
      <c r="M12" s="537"/>
      <c r="N12" s="538">
        <f>SUM(N6:N11)</f>
        <v>31784</v>
      </c>
      <c r="O12" s="540"/>
    </row>
    <row r="13" spans="1:15" s="380" customFormat="1" ht="18" customHeight="1">
      <c r="A13" s="1323" t="s">
        <v>597</v>
      </c>
      <c r="B13" s="1323"/>
      <c r="C13" s="1323"/>
      <c r="D13" s="1323"/>
      <c r="E13" s="1323"/>
      <c r="F13" s="1323"/>
      <c r="G13" s="1323"/>
      <c r="H13" s="1323"/>
      <c r="I13" s="1323"/>
      <c r="J13" s="1323"/>
      <c r="K13" s="1323"/>
      <c r="L13" s="1323"/>
      <c r="M13" s="1323"/>
      <c r="N13" s="1323"/>
      <c r="O13" s="1323"/>
    </row>
    <row r="14" spans="1:17" s="61" customFormat="1" ht="13.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5" s="380" customFormat="1" ht="27" customHeight="1">
      <c r="A15" s="1303"/>
      <c r="B15" s="1303"/>
      <c r="C15" s="1303"/>
      <c r="D15" s="1303"/>
      <c r="E15" s="1303"/>
      <c r="F15" s="1303"/>
      <c r="G15" s="1303"/>
      <c r="H15" s="1303"/>
      <c r="I15" s="1303"/>
      <c r="J15" s="1303"/>
      <c r="K15" s="1303"/>
      <c r="L15" s="1303"/>
      <c r="M15" s="1303"/>
      <c r="N15" s="1303"/>
      <c r="O15" s="1303"/>
    </row>
    <row r="16" spans="1:15" s="380" customFormat="1" ht="15" customHeight="1" thickBot="1">
      <c r="A16" s="1415"/>
      <c r="B16" s="1415"/>
      <c r="C16" s="334"/>
      <c r="D16" s="334"/>
      <c r="E16" s="334"/>
      <c r="F16" s="334"/>
      <c r="G16" s="299"/>
      <c r="H16" s="546"/>
      <c r="I16" s="546"/>
      <c r="J16" s="379"/>
      <c r="K16" s="547"/>
      <c r="L16" s="547"/>
      <c r="M16" s="547"/>
      <c r="N16" s="547"/>
      <c r="O16" s="547"/>
    </row>
    <row r="17" spans="1:15" s="380" customFormat="1" ht="21" customHeight="1">
      <c r="A17" s="1319" t="s">
        <v>598</v>
      </c>
      <c r="B17" s="1319"/>
      <c r="C17" s="1319"/>
      <c r="D17" s="1319"/>
      <c r="E17" s="1319"/>
      <c r="F17" s="1319"/>
      <c r="G17" s="1320"/>
      <c r="H17" s="1316" t="s">
        <v>152</v>
      </c>
      <c r="I17" s="1317"/>
      <c r="J17" s="1317"/>
      <c r="K17" s="1430" t="s">
        <v>632</v>
      </c>
      <c r="L17" s="1431"/>
      <c r="M17" s="1431"/>
      <c r="N17" s="1431"/>
      <c r="O17" s="547"/>
    </row>
    <row r="18" spans="1:15" s="549" customFormat="1" ht="21" customHeight="1">
      <c r="A18" s="330"/>
      <c r="B18" s="1421" t="s">
        <v>97</v>
      </c>
      <c r="C18" s="1421"/>
      <c r="D18" s="1421"/>
      <c r="E18" s="1421"/>
      <c r="F18" s="1421"/>
      <c r="G18" s="330"/>
      <c r="H18" s="1426">
        <f>SUM(H19:H35)</f>
        <v>1500301</v>
      </c>
      <c r="I18" s="1427"/>
      <c r="J18" s="331" t="s">
        <v>592</v>
      </c>
      <c r="K18" s="1432">
        <f>SUM(K19:M35)</f>
        <v>1521323</v>
      </c>
      <c r="L18" s="1433"/>
      <c r="M18" s="1433"/>
      <c r="N18" s="331" t="s">
        <v>592</v>
      </c>
      <c r="O18" s="548"/>
    </row>
    <row r="19" spans="1:15" s="380" customFormat="1" ht="21" customHeight="1">
      <c r="A19" s="332"/>
      <c r="B19" s="1422" t="s">
        <v>599</v>
      </c>
      <c r="C19" s="1422"/>
      <c r="D19" s="1422"/>
      <c r="E19" s="1422"/>
      <c r="F19" s="1422"/>
      <c r="G19" s="332"/>
      <c r="H19" s="1130">
        <v>200</v>
      </c>
      <c r="I19" s="999"/>
      <c r="J19" s="321"/>
      <c r="K19" s="1130">
        <v>150</v>
      </c>
      <c r="L19" s="999"/>
      <c r="M19" s="999"/>
      <c r="N19" s="321"/>
      <c r="O19" s="547"/>
    </row>
    <row r="20" spans="1:15" s="380" customFormat="1" ht="21" customHeight="1">
      <c r="A20" s="332"/>
      <c r="B20" s="1422" t="s">
        <v>600</v>
      </c>
      <c r="C20" s="1422"/>
      <c r="D20" s="1422"/>
      <c r="E20" s="1422"/>
      <c r="F20" s="1422"/>
      <c r="G20" s="332"/>
      <c r="H20" s="1130">
        <v>9000</v>
      </c>
      <c r="I20" s="999"/>
      <c r="J20" s="321"/>
      <c r="K20" s="1130">
        <v>7000</v>
      </c>
      <c r="L20" s="999"/>
      <c r="M20" s="999"/>
      <c r="N20" s="321"/>
      <c r="O20" s="547"/>
    </row>
    <row r="21" spans="1:15" s="380" customFormat="1" ht="21" customHeight="1">
      <c r="A21" s="332"/>
      <c r="B21" s="1422" t="s">
        <v>601</v>
      </c>
      <c r="C21" s="1422"/>
      <c r="D21" s="1422"/>
      <c r="E21" s="1422"/>
      <c r="F21" s="1422"/>
      <c r="G21" s="332"/>
      <c r="H21" s="1130">
        <v>5000</v>
      </c>
      <c r="I21" s="999"/>
      <c r="J21" s="321"/>
      <c r="K21" s="1130">
        <v>5000</v>
      </c>
      <c r="L21" s="999"/>
      <c r="M21" s="999"/>
      <c r="N21" s="321"/>
      <c r="O21" s="547"/>
    </row>
    <row r="22" spans="1:15" s="380" customFormat="1" ht="21" customHeight="1">
      <c r="A22" s="332"/>
      <c r="B22" s="1422" t="s">
        <v>602</v>
      </c>
      <c r="C22" s="1422"/>
      <c r="D22" s="1422"/>
      <c r="E22" s="1422"/>
      <c r="F22" s="1422"/>
      <c r="G22" s="332"/>
      <c r="H22" s="1130">
        <v>310000</v>
      </c>
      <c r="I22" s="999"/>
      <c r="J22" s="321"/>
      <c r="K22" s="1130">
        <v>315000</v>
      </c>
      <c r="L22" s="999"/>
      <c r="M22" s="999"/>
      <c r="N22" s="321"/>
      <c r="O22" s="547"/>
    </row>
    <row r="23" spans="1:15" s="380" customFormat="1" ht="21" customHeight="1">
      <c r="A23" s="333"/>
      <c r="B23" s="1423" t="s">
        <v>603</v>
      </c>
      <c r="C23" s="1423"/>
      <c r="D23" s="1423"/>
      <c r="E23" s="1423"/>
      <c r="F23" s="1423"/>
      <c r="G23" s="333"/>
      <c r="H23" s="1130">
        <v>13000</v>
      </c>
      <c r="I23" s="999"/>
      <c r="J23" s="334"/>
      <c r="K23" s="1130">
        <v>17000</v>
      </c>
      <c r="L23" s="999"/>
      <c r="M23" s="999"/>
      <c r="N23" s="334"/>
      <c r="O23" s="547"/>
    </row>
    <row r="24" spans="1:15" s="380" customFormat="1" ht="21" customHeight="1">
      <c r="A24" s="333"/>
      <c r="B24" s="1423" t="s">
        <v>604</v>
      </c>
      <c r="C24" s="1423"/>
      <c r="D24" s="1423"/>
      <c r="E24" s="1423"/>
      <c r="F24" s="1423"/>
      <c r="G24" s="333"/>
      <c r="H24" s="1130">
        <v>400</v>
      </c>
      <c r="I24" s="999"/>
      <c r="J24" s="335"/>
      <c r="K24" s="1130">
        <v>500</v>
      </c>
      <c r="L24" s="999"/>
      <c r="M24" s="999"/>
      <c r="N24" s="335"/>
      <c r="O24" s="547"/>
    </row>
    <row r="25" spans="1:15" s="380" customFormat="1" ht="21" customHeight="1">
      <c r="A25" s="332"/>
      <c r="B25" s="1422" t="s">
        <v>605</v>
      </c>
      <c r="C25" s="1422"/>
      <c r="D25" s="1422"/>
      <c r="E25" s="1422"/>
      <c r="F25" s="1422"/>
      <c r="G25" s="332"/>
      <c r="H25" s="1130">
        <v>57000</v>
      </c>
      <c r="I25" s="999"/>
      <c r="J25" s="321"/>
      <c r="K25" s="1130">
        <v>60000</v>
      </c>
      <c r="L25" s="999"/>
      <c r="M25" s="999"/>
      <c r="N25" s="321"/>
      <c r="O25" s="547"/>
    </row>
    <row r="26" spans="1:15" s="380" customFormat="1" ht="21" customHeight="1">
      <c r="A26" s="332"/>
      <c r="B26" s="1422" t="s">
        <v>606</v>
      </c>
      <c r="C26" s="1422"/>
      <c r="D26" s="1422"/>
      <c r="E26" s="1422"/>
      <c r="F26" s="1422"/>
      <c r="G26" s="332"/>
      <c r="H26" s="1130">
        <v>15000</v>
      </c>
      <c r="I26" s="999"/>
      <c r="J26" s="321"/>
      <c r="K26" s="1130">
        <v>20000</v>
      </c>
      <c r="L26" s="999"/>
      <c r="M26" s="999"/>
      <c r="N26" s="321"/>
      <c r="O26" s="547"/>
    </row>
    <row r="27" spans="1:15" s="380" customFormat="1" ht="21" customHeight="1">
      <c r="A27" s="332"/>
      <c r="B27" s="1422" t="s">
        <v>607</v>
      </c>
      <c r="C27" s="1422"/>
      <c r="D27" s="1422"/>
      <c r="E27" s="1422"/>
      <c r="F27" s="1422"/>
      <c r="G27" s="332"/>
      <c r="H27" s="1130">
        <v>56411</v>
      </c>
      <c r="I27" s="999"/>
      <c r="J27" s="321"/>
      <c r="K27" s="1130">
        <v>62000</v>
      </c>
      <c r="L27" s="999"/>
      <c r="M27" s="999"/>
      <c r="N27" s="321"/>
      <c r="O27" s="547"/>
    </row>
    <row r="28" spans="1:15" s="380" customFormat="1" ht="21" customHeight="1">
      <c r="A28" s="332"/>
      <c r="B28" s="1422" t="s">
        <v>608</v>
      </c>
      <c r="C28" s="1422"/>
      <c r="D28" s="1422"/>
      <c r="E28" s="1422"/>
      <c r="F28" s="1422"/>
      <c r="G28" s="332"/>
      <c r="H28" s="1130">
        <v>40000</v>
      </c>
      <c r="I28" s="999"/>
      <c r="J28" s="321"/>
      <c r="K28" s="1130">
        <v>35000</v>
      </c>
      <c r="L28" s="999"/>
      <c r="M28" s="999"/>
      <c r="N28" s="321"/>
      <c r="O28" s="547"/>
    </row>
    <row r="29" spans="1:15" s="380" customFormat="1" ht="21" customHeight="1">
      <c r="A29" s="333"/>
      <c r="B29" s="1423" t="s">
        <v>609</v>
      </c>
      <c r="C29" s="1423"/>
      <c r="D29" s="1423"/>
      <c r="E29" s="1423"/>
      <c r="F29" s="1423"/>
      <c r="G29" s="333"/>
      <c r="H29" s="1130">
        <v>35000</v>
      </c>
      <c r="I29" s="999"/>
      <c r="J29" s="321"/>
      <c r="K29" s="1130">
        <v>35000</v>
      </c>
      <c r="L29" s="999"/>
      <c r="M29" s="999"/>
      <c r="N29" s="321"/>
      <c r="O29" s="547"/>
    </row>
    <row r="30" spans="1:15" s="380" customFormat="1" ht="21" customHeight="1">
      <c r="A30" s="332"/>
      <c r="B30" s="1424" t="s">
        <v>610</v>
      </c>
      <c r="C30" s="1424"/>
      <c r="D30" s="1424"/>
      <c r="E30" s="1424"/>
      <c r="F30" s="1424"/>
      <c r="G30" s="332"/>
      <c r="H30" s="1130">
        <v>15000</v>
      </c>
      <c r="I30" s="999"/>
      <c r="J30" s="321"/>
      <c r="K30" s="1130" t="s">
        <v>669</v>
      </c>
      <c r="L30" s="999"/>
      <c r="M30" s="999"/>
      <c r="N30" s="321"/>
      <c r="O30" s="547"/>
    </row>
    <row r="31" spans="1:15" s="380" customFormat="1" ht="21" customHeight="1">
      <c r="A31" s="332"/>
      <c r="B31" s="1422" t="s">
        <v>611</v>
      </c>
      <c r="C31" s="1422"/>
      <c r="D31" s="1422"/>
      <c r="E31" s="1422"/>
      <c r="F31" s="1422"/>
      <c r="G31" s="332"/>
      <c r="H31" s="1130">
        <v>2500</v>
      </c>
      <c r="I31" s="999"/>
      <c r="J31" s="321"/>
      <c r="K31" s="1130">
        <v>800</v>
      </c>
      <c r="L31" s="999"/>
      <c r="M31" s="999"/>
      <c r="N31" s="321"/>
      <c r="O31" s="547"/>
    </row>
    <row r="32" spans="1:15" s="380" customFormat="1" ht="21" customHeight="1">
      <c r="A32" s="332"/>
      <c r="B32" s="1422" t="s">
        <v>612</v>
      </c>
      <c r="C32" s="1422"/>
      <c r="D32" s="1422"/>
      <c r="E32" s="1422"/>
      <c r="F32" s="1422"/>
      <c r="G32" s="332"/>
      <c r="H32" s="1130">
        <v>65000</v>
      </c>
      <c r="I32" s="999"/>
      <c r="J32" s="321"/>
      <c r="K32" s="1130">
        <v>97000</v>
      </c>
      <c r="L32" s="999"/>
      <c r="M32" s="999"/>
      <c r="N32" s="321"/>
      <c r="O32" s="547"/>
    </row>
    <row r="33" spans="1:15" s="380" customFormat="1" ht="21" customHeight="1">
      <c r="A33" s="332"/>
      <c r="B33" s="1422" t="s">
        <v>613</v>
      </c>
      <c r="C33" s="1422"/>
      <c r="D33" s="1422"/>
      <c r="E33" s="1422"/>
      <c r="F33" s="1422"/>
      <c r="G33" s="332"/>
      <c r="H33" s="1130">
        <v>9000</v>
      </c>
      <c r="I33" s="999"/>
      <c r="J33" s="321"/>
      <c r="K33" s="1130" t="s">
        <v>669</v>
      </c>
      <c r="L33" s="999"/>
      <c r="M33" s="999"/>
      <c r="N33" s="321"/>
      <c r="O33" s="547"/>
    </row>
    <row r="34" spans="1:15" s="380" customFormat="1" ht="21" customHeight="1">
      <c r="A34" s="332"/>
      <c r="B34" s="1422" t="s">
        <v>614</v>
      </c>
      <c r="C34" s="1422"/>
      <c r="D34" s="1422"/>
      <c r="E34" s="1422"/>
      <c r="F34" s="1422"/>
      <c r="G34" s="332"/>
      <c r="H34" s="1130">
        <v>58000</v>
      </c>
      <c r="I34" s="999"/>
      <c r="J34" s="321"/>
      <c r="K34" s="1130">
        <v>35000</v>
      </c>
      <c r="L34" s="999"/>
      <c r="M34" s="999"/>
      <c r="N34" s="321"/>
      <c r="O34" s="547"/>
    </row>
    <row r="35" spans="1:15" s="380" customFormat="1" ht="21" customHeight="1" thickBot="1">
      <c r="A35" s="336"/>
      <c r="B35" s="1425" t="s">
        <v>615</v>
      </c>
      <c r="C35" s="1425"/>
      <c r="D35" s="1425"/>
      <c r="E35" s="1425"/>
      <c r="F35" s="1425"/>
      <c r="G35" s="336"/>
      <c r="H35" s="1428">
        <v>809790</v>
      </c>
      <c r="I35" s="1429"/>
      <c r="J35" s="337"/>
      <c r="K35" s="1428">
        <v>831873</v>
      </c>
      <c r="L35" s="1429"/>
      <c r="M35" s="1429"/>
      <c r="N35" s="337"/>
      <c r="O35" s="547"/>
    </row>
    <row r="36" spans="1:15" s="380" customFormat="1" ht="18" customHeight="1">
      <c r="A36" s="1274" t="s">
        <v>677</v>
      </c>
      <c r="B36" s="1274"/>
      <c r="C36" s="1274"/>
      <c r="D36" s="1274"/>
      <c r="E36" s="1274"/>
      <c r="F36" s="1274"/>
      <c r="G36" s="1274"/>
      <c r="H36" s="1274"/>
      <c r="I36" s="1274"/>
      <c r="J36" s="1274"/>
      <c r="K36" s="1274"/>
      <c r="L36" s="1274"/>
      <c r="M36" s="1274"/>
      <c r="N36" s="1274"/>
      <c r="O36" s="1274"/>
    </row>
    <row r="37" spans="1:19" ht="13.5" customHeight="1">
      <c r="A37" s="22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1:18" ht="13.5" customHeight="1">
      <c r="A38" s="22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ht="13.5" customHeight="1">
      <c r="A39" s="2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7" ht="13.5" customHeight="1">
      <c r="A40" s="22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3.5" customHeight="1">
      <c r="A41" s="2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3.5" customHeight="1">
      <c r="A42" s="2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3.5" customHeight="1">
      <c r="A43" s="2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3.5" customHeight="1">
      <c r="A44" s="22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3.5" customHeight="1">
      <c r="A45" s="22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3.5" customHeight="1">
      <c r="A46" s="22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3.5" customHeight="1">
      <c r="A47" s="22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3.5" customHeight="1">
      <c r="A48" s="22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3.5" customHeight="1">
      <c r="A49" s="22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3.5" customHeight="1">
      <c r="A50" s="22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3.5" customHeight="1">
      <c r="A51" s="22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3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13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13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ht="13.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ht="13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ht="13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s="39" customFormat="1" ht="13.5" customHeight="1">
      <c r="A58" s="37"/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 ht="33.75" customHeight="1">
      <c r="A59" s="816">
        <v>52</v>
      </c>
      <c r="B59" s="816"/>
      <c r="C59" s="816"/>
      <c r="D59" s="816"/>
      <c r="E59" s="816"/>
      <c r="F59" s="816"/>
      <c r="G59" s="816"/>
      <c r="H59" s="816"/>
      <c r="I59" s="816"/>
      <c r="J59" s="816"/>
      <c r="K59" s="23"/>
      <c r="L59" s="23"/>
      <c r="M59" s="23"/>
      <c r="N59" s="23"/>
      <c r="O59" s="23"/>
      <c r="P59" s="23"/>
      <c r="Q59" s="23"/>
    </row>
    <row r="60" ht="13.5" customHeight="1"/>
    <row r="61" ht="13.5" customHeight="1"/>
    <row r="62" ht="13.5" customHeight="1"/>
    <row r="63" ht="12.7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mergeCells count="89">
    <mergeCell ref="A1:O1"/>
    <mergeCell ref="N5:O5"/>
    <mergeCell ref="I5:J5"/>
    <mergeCell ref="K33:M33"/>
    <mergeCell ref="K25:M25"/>
    <mergeCell ref="K26:M26"/>
    <mergeCell ref="K27:M27"/>
    <mergeCell ref="K28:M28"/>
    <mergeCell ref="K29:M29"/>
    <mergeCell ref="K30:M30"/>
    <mergeCell ref="K34:M34"/>
    <mergeCell ref="K35:M35"/>
    <mergeCell ref="K17:N17"/>
    <mergeCell ref="K19:M19"/>
    <mergeCell ref="K20:M20"/>
    <mergeCell ref="K21:M21"/>
    <mergeCell ref="K18:M18"/>
    <mergeCell ref="K22:M22"/>
    <mergeCell ref="K23:M23"/>
    <mergeCell ref="K24:M24"/>
    <mergeCell ref="H35:I35"/>
    <mergeCell ref="H31:I31"/>
    <mergeCell ref="H32:I32"/>
    <mergeCell ref="H33:I33"/>
    <mergeCell ref="H34:I34"/>
    <mergeCell ref="K31:M31"/>
    <mergeCell ref="K32:M32"/>
    <mergeCell ref="H27:I27"/>
    <mergeCell ref="H28:I28"/>
    <mergeCell ref="H29:I29"/>
    <mergeCell ref="H30:I30"/>
    <mergeCell ref="H23:I23"/>
    <mergeCell ref="H24:I24"/>
    <mergeCell ref="H25:I25"/>
    <mergeCell ref="H26:I26"/>
    <mergeCell ref="B34:F34"/>
    <mergeCell ref="B35:F35"/>
    <mergeCell ref="A17:G17"/>
    <mergeCell ref="A15:O15"/>
    <mergeCell ref="H17:J17"/>
    <mergeCell ref="H18:I18"/>
    <mergeCell ref="H19:I19"/>
    <mergeCell ref="H20:I20"/>
    <mergeCell ref="H21:I21"/>
    <mergeCell ref="H22:I22"/>
    <mergeCell ref="B30:F30"/>
    <mergeCell ref="B31:F31"/>
    <mergeCell ref="B32:F32"/>
    <mergeCell ref="B33:F33"/>
    <mergeCell ref="B26:F26"/>
    <mergeCell ref="B27:F27"/>
    <mergeCell ref="B28:F28"/>
    <mergeCell ref="B29:F29"/>
    <mergeCell ref="B22:F22"/>
    <mergeCell ref="B23:F23"/>
    <mergeCell ref="B24:F24"/>
    <mergeCell ref="B25:F25"/>
    <mergeCell ref="B18:F18"/>
    <mergeCell ref="B19:F19"/>
    <mergeCell ref="B20:F20"/>
    <mergeCell ref="B21:F21"/>
    <mergeCell ref="A16:B16"/>
    <mergeCell ref="F4:J4"/>
    <mergeCell ref="F12:G12"/>
    <mergeCell ref="A6:B11"/>
    <mergeCell ref="F9:G9"/>
    <mergeCell ref="F10:G10"/>
    <mergeCell ref="F7:G7"/>
    <mergeCell ref="F11:G11"/>
    <mergeCell ref="A13:O13"/>
    <mergeCell ref="F8:G8"/>
    <mergeCell ref="F3:J3"/>
    <mergeCell ref="K3:O3"/>
    <mergeCell ref="K5:M5"/>
    <mergeCell ref="K6:L6"/>
    <mergeCell ref="K12:L12"/>
    <mergeCell ref="K7:L7"/>
    <mergeCell ref="K8:L8"/>
    <mergeCell ref="K9:L9"/>
    <mergeCell ref="A36:O36"/>
    <mergeCell ref="K2:O2"/>
    <mergeCell ref="K4:O4"/>
    <mergeCell ref="A59:J59"/>
    <mergeCell ref="K10:L10"/>
    <mergeCell ref="K11:L11"/>
    <mergeCell ref="F5:H5"/>
    <mergeCell ref="A3:E3"/>
    <mergeCell ref="A4:E4"/>
    <mergeCell ref="F6:G6"/>
  </mergeCells>
  <printOptions/>
  <pageMargins left="0.3937007874015748" right="0.9055118110236221" top="0.7874015748031497" bottom="0.7874015748031497" header="0.3937007874015748" footer="0.5905511811023623"/>
  <pageSetup horizontalDpi="300" verticalDpi="300" orientation="portrait" paperSize="9" r:id="rId2"/>
  <headerFooter alignWithMargins="0">
    <oddHeader>&amp;L&amp;"ＭＳ Ｐゴシック,太字"&amp;10教育・文化</oddHeader>
    <oddFooter>&amp;C&amp;"ＭＳ 明朝,標準"&amp;10 66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AF65"/>
  <sheetViews>
    <sheetView showGridLines="0" view="pageBreakPreview" zoomScaleSheetLayoutView="100" workbookViewId="0" topLeftCell="A1">
      <selection activeCell="U14" sqref="U14"/>
    </sheetView>
  </sheetViews>
  <sheetFormatPr defaultColWidth="9.00390625" defaultRowHeight="13.5"/>
  <cols>
    <col min="1" max="1" width="14.625" style="36" customWidth="1"/>
    <col min="2" max="3" width="6.375" style="36" customWidth="1"/>
    <col min="4" max="4" width="1.25" style="36" customWidth="1"/>
    <col min="5" max="5" width="5.125" style="36" customWidth="1"/>
    <col min="6" max="6" width="2.25390625" style="36" customWidth="1"/>
    <col min="7" max="7" width="4.00390625" style="36" customWidth="1"/>
    <col min="8" max="8" width="2.75390625" style="36" customWidth="1"/>
    <col min="9" max="9" width="3.375" style="36" customWidth="1"/>
    <col min="10" max="10" width="3.25390625" style="36" customWidth="1"/>
    <col min="11" max="11" width="3.00390625" style="36" customWidth="1"/>
    <col min="12" max="12" width="3.75390625" style="36" customWidth="1"/>
    <col min="13" max="13" width="2.50390625" style="36" customWidth="1"/>
    <col min="14" max="14" width="4.25390625" style="36" customWidth="1"/>
    <col min="15" max="15" width="2.125" style="36" customWidth="1"/>
    <col min="16" max="16" width="4.75390625" style="36" customWidth="1"/>
    <col min="17" max="17" width="1.4921875" style="36" customWidth="1"/>
    <col min="18" max="18" width="5.25390625" style="36" customWidth="1"/>
    <col min="19" max="19" width="1.00390625" style="36" customWidth="1"/>
    <col min="20" max="20" width="5.75390625" style="36" customWidth="1"/>
    <col min="21" max="21" width="0.5" style="36" customWidth="1"/>
    <col min="22" max="22" width="6.25390625" style="36" customWidth="1"/>
    <col min="23" max="23" width="0" style="36" hidden="1" customWidth="1"/>
    <col min="24" max="16384" width="9.00390625" style="36" customWidth="1"/>
  </cols>
  <sheetData>
    <row r="1" spans="1:22" s="24" customFormat="1" ht="13.5" customHeight="1">
      <c r="A1" s="817" t="s">
        <v>52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817"/>
      <c r="U1" s="817"/>
      <c r="V1" s="817"/>
    </row>
    <row r="2" spans="1:22" s="24" customFormat="1" ht="27" customHeight="1">
      <c r="A2" s="817"/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  <c r="Q2" s="817"/>
      <c r="R2" s="817"/>
      <c r="S2" s="817"/>
      <c r="T2" s="817"/>
      <c r="U2" s="817"/>
      <c r="V2" s="817"/>
    </row>
    <row r="3" spans="1:18" s="27" customFormat="1" ht="13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5"/>
      <c r="L3" s="25"/>
      <c r="M3" s="26"/>
      <c r="N3" s="26"/>
      <c r="O3" s="26"/>
      <c r="P3" s="26"/>
      <c r="Q3" s="26"/>
      <c r="R3" s="26"/>
    </row>
    <row r="4" spans="1:18" s="27" customFormat="1" ht="13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5"/>
      <c r="L4" s="25"/>
      <c r="M4" s="26"/>
      <c r="N4" s="26"/>
      <c r="O4" s="26"/>
      <c r="P4" s="26"/>
      <c r="Q4" s="26"/>
      <c r="R4" s="26"/>
    </row>
    <row r="5" spans="1:24" s="81" customFormat="1" ht="13.5" customHeight="1">
      <c r="A5" s="811"/>
      <c r="B5" s="811"/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29"/>
      <c r="X5" s="29"/>
    </row>
    <row r="6" spans="1:22" s="81" customFormat="1" ht="13.5" customHeight="1">
      <c r="A6" s="811"/>
      <c r="B6" s="811"/>
      <c r="C6" s="811"/>
      <c r="D6" s="811"/>
      <c r="E6" s="811"/>
      <c r="F6" s="811"/>
      <c r="G6" s="811"/>
      <c r="H6" s="811"/>
      <c r="I6" s="811"/>
      <c r="J6" s="811"/>
      <c r="K6" s="811"/>
      <c r="L6" s="811"/>
      <c r="M6" s="811"/>
      <c r="N6" s="811"/>
      <c r="O6" s="811"/>
      <c r="P6" s="811"/>
      <c r="Q6" s="811"/>
      <c r="R6" s="811"/>
      <c r="S6" s="811"/>
      <c r="T6" s="811"/>
      <c r="U6" s="811"/>
      <c r="V6" s="811"/>
    </row>
    <row r="7" spans="1:24" s="81" customFormat="1" ht="15" customHeight="1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781" t="s">
        <v>0</v>
      </c>
      <c r="M7" s="781"/>
      <c r="N7" s="781"/>
      <c r="O7" s="781"/>
      <c r="P7" s="781"/>
      <c r="Q7" s="781"/>
      <c r="R7" s="781"/>
      <c r="S7" s="781"/>
      <c r="T7" s="781"/>
      <c r="U7" s="781"/>
      <c r="V7" s="781"/>
      <c r="W7" s="49"/>
      <c r="X7" s="62"/>
    </row>
    <row r="8" spans="1:32" s="81" customFormat="1" ht="15" customHeight="1">
      <c r="A8" s="818" t="s">
        <v>1</v>
      </c>
      <c r="B8" s="812" t="s">
        <v>2</v>
      </c>
      <c r="C8" s="818"/>
      <c r="D8" s="818"/>
      <c r="E8" s="814"/>
      <c r="F8" s="812" t="s">
        <v>3</v>
      </c>
      <c r="G8" s="818"/>
      <c r="H8" s="818"/>
      <c r="I8" s="818"/>
      <c r="J8" s="818"/>
      <c r="K8" s="814"/>
      <c r="L8" s="812" t="s">
        <v>4</v>
      </c>
      <c r="M8" s="818"/>
      <c r="N8" s="818"/>
      <c r="O8" s="818"/>
      <c r="P8" s="818"/>
      <c r="Q8" s="818"/>
      <c r="R8" s="818"/>
      <c r="S8" s="818"/>
      <c r="T8" s="818"/>
      <c r="U8" s="818"/>
      <c r="V8" s="818"/>
      <c r="W8" s="49"/>
      <c r="X8" s="49"/>
      <c r="Y8" s="52"/>
      <c r="Z8" s="52"/>
      <c r="AA8" s="52"/>
      <c r="AB8" s="52"/>
      <c r="AC8" s="52"/>
      <c r="AD8" s="52"/>
      <c r="AE8" s="52"/>
      <c r="AF8" s="52"/>
    </row>
    <row r="9" spans="1:32" s="81" customFormat="1" ht="15" customHeight="1">
      <c r="A9" s="819"/>
      <c r="B9" s="820" t="s">
        <v>5</v>
      </c>
      <c r="C9" s="820" t="s">
        <v>6</v>
      </c>
      <c r="D9" s="822" t="s">
        <v>7</v>
      </c>
      <c r="E9" s="823"/>
      <c r="F9" s="822" t="s">
        <v>5</v>
      </c>
      <c r="G9" s="823"/>
      <c r="H9" s="822" t="s">
        <v>6</v>
      </c>
      <c r="I9" s="823"/>
      <c r="J9" s="822" t="s">
        <v>7</v>
      </c>
      <c r="K9" s="823"/>
      <c r="L9" s="822" t="s">
        <v>8</v>
      </c>
      <c r="M9" s="815"/>
      <c r="N9" s="815"/>
      <c r="O9" s="823"/>
      <c r="P9" s="822" t="s">
        <v>9</v>
      </c>
      <c r="Q9" s="815"/>
      <c r="R9" s="815"/>
      <c r="S9" s="823"/>
      <c r="T9" s="822" t="s">
        <v>7</v>
      </c>
      <c r="U9" s="815"/>
      <c r="V9" s="815"/>
      <c r="W9" s="49"/>
      <c r="X9" s="49"/>
      <c r="Y9" s="52"/>
      <c r="Z9" s="52"/>
      <c r="AA9" s="52"/>
      <c r="AB9" s="52"/>
      <c r="AC9" s="52"/>
      <c r="AD9" s="52"/>
      <c r="AE9" s="52"/>
      <c r="AF9" s="52"/>
    </row>
    <row r="10" spans="1:32" s="81" customFormat="1" ht="15" customHeight="1">
      <c r="A10" s="819"/>
      <c r="B10" s="821"/>
      <c r="C10" s="821"/>
      <c r="D10" s="824"/>
      <c r="E10" s="825"/>
      <c r="F10" s="824"/>
      <c r="G10" s="825"/>
      <c r="H10" s="824"/>
      <c r="I10" s="825"/>
      <c r="J10" s="824"/>
      <c r="K10" s="825"/>
      <c r="L10" s="824"/>
      <c r="M10" s="808"/>
      <c r="N10" s="808"/>
      <c r="O10" s="825"/>
      <c r="P10" s="824"/>
      <c r="Q10" s="808"/>
      <c r="R10" s="808"/>
      <c r="S10" s="825"/>
      <c r="T10" s="824"/>
      <c r="U10" s="808"/>
      <c r="V10" s="808"/>
      <c r="W10" s="49"/>
      <c r="X10" s="49"/>
      <c r="Y10" s="52"/>
      <c r="Z10" s="52"/>
      <c r="AA10" s="52"/>
      <c r="AB10" s="52"/>
      <c r="AC10" s="52"/>
      <c r="AD10" s="52"/>
      <c r="AE10" s="52"/>
      <c r="AF10" s="52"/>
    </row>
    <row r="11" spans="1:32" s="81" customFormat="1" ht="15" customHeight="1">
      <c r="A11" s="40" t="s">
        <v>10</v>
      </c>
      <c r="B11" s="41">
        <v>9</v>
      </c>
      <c r="C11" s="42">
        <v>1</v>
      </c>
      <c r="D11" s="813">
        <f>SUM(B11:C11)</f>
        <v>10</v>
      </c>
      <c r="E11" s="813"/>
      <c r="F11" s="813">
        <v>35</v>
      </c>
      <c r="G11" s="813"/>
      <c r="H11" s="813">
        <v>4</v>
      </c>
      <c r="I11" s="813"/>
      <c r="J11" s="813">
        <f>SUM(F11:H11)</f>
        <v>39</v>
      </c>
      <c r="K11" s="813"/>
      <c r="L11" s="813">
        <v>30</v>
      </c>
      <c r="M11" s="813"/>
      <c r="N11" s="794">
        <v>25</v>
      </c>
      <c r="O11" s="794"/>
      <c r="P11" s="813">
        <v>5</v>
      </c>
      <c r="Q11" s="813"/>
      <c r="R11" s="813"/>
      <c r="S11" s="813"/>
      <c r="T11" s="804">
        <f>L11+N11+P11</f>
        <v>60</v>
      </c>
      <c r="U11" s="804"/>
      <c r="V11" s="804"/>
      <c r="W11" s="49"/>
      <c r="X11" s="49"/>
      <c r="Y11" s="52"/>
      <c r="Z11" s="52"/>
      <c r="AA11" s="52"/>
      <c r="AB11" s="52"/>
      <c r="AC11" s="52"/>
      <c r="AD11" s="52"/>
      <c r="AE11" s="52"/>
      <c r="AF11" s="52"/>
    </row>
    <row r="12" spans="1:32" s="116" customFormat="1" ht="15" customHeight="1">
      <c r="A12" s="48" t="s">
        <v>11</v>
      </c>
      <c r="B12" s="339">
        <v>9</v>
      </c>
      <c r="C12" s="47">
        <v>1</v>
      </c>
      <c r="D12" s="763">
        <f>SUM(B12:C12)</f>
        <v>10</v>
      </c>
      <c r="E12" s="763"/>
      <c r="F12" s="763">
        <v>35</v>
      </c>
      <c r="G12" s="763"/>
      <c r="H12" s="763">
        <v>4</v>
      </c>
      <c r="I12" s="763"/>
      <c r="J12" s="763">
        <f>SUM(F12:H12)</f>
        <v>39</v>
      </c>
      <c r="K12" s="763"/>
      <c r="L12" s="763">
        <v>29</v>
      </c>
      <c r="M12" s="763"/>
      <c r="N12" s="764">
        <v>26</v>
      </c>
      <c r="O12" s="764"/>
      <c r="P12" s="763">
        <v>5</v>
      </c>
      <c r="Q12" s="763"/>
      <c r="R12" s="763"/>
      <c r="S12" s="763"/>
      <c r="T12" s="765">
        <f>L12+N12+P12</f>
        <v>60</v>
      </c>
      <c r="U12" s="765"/>
      <c r="V12" s="765"/>
      <c r="W12" s="254"/>
      <c r="X12" s="254"/>
      <c r="Y12" s="132"/>
      <c r="Z12" s="132"/>
      <c r="AA12" s="132"/>
      <c r="AB12" s="132"/>
      <c r="AC12" s="132"/>
      <c r="AD12" s="132"/>
      <c r="AE12" s="132"/>
      <c r="AF12" s="132"/>
    </row>
    <row r="13" spans="1:32" s="517" customFormat="1" ht="15" customHeight="1" thickBot="1">
      <c r="A13" s="541" t="s">
        <v>675</v>
      </c>
      <c r="B13" s="542">
        <v>9</v>
      </c>
      <c r="C13" s="514">
        <v>1</v>
      </c>
      <c r="D13" s="805">
        <f>SUM(B13:C13)</f>
        <v>10</v>
      </c>
      <c r="E13" s="805"/>
      <c r="F13" s="805">
        <v>33</v>
      </c>
      <c r="G13" s="805"/>
      <c r="H13" s="805">
        <v>4</v>
      </c>
      <c r="I13" s="805"/>
      <c r="J13" s="805">
        <f>SUM(F13:H13)</f>
        <v>37</v>
      </c>
      <c r="K13" s="805"/>
      <c r="L13" s="805">
        <v>30</v>
      </c>
      <c r="M13" s="805"/>
      <c r="N13" s="806">
        <v>26</v>
      </c>
      <c r="O13" s="806"/>
      <c r="P13" s="805">
        <v>5</v>
      </c>
      <c r="Q13" s="805"/>
      <c r="R13" s="805"/>
      <c r="S13" s="805"/>
      <c r="T13" s="766">
        <f>L13+N13+P13</f>
        <v>61</v>
      </c>
      <c r="U13" s="766"/>
      <c r="V13" s="766"/>
      <c r="W13" s="543"/>
      <c r="X13" s="543"/>
      <c r="Y13" s="544"/>
      <c r="Z13" s="544"/>
      <c r="AA13" s="544"/>
      <c r="AB13" s="544"/>
      <c r="AC13" s="544"/>
      <c r="AD13" s="544"/>
      <c r="AE13" s="544"/>
      <c r="AF13" s="544"/>
    </row>
    <row r="14" spans="1:32" s="81" customFormat="1" ht="15" customHeight="1">
      <c r="A14" s="44" t="s">
        <v>12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6"/>
      <c r="P14" s="47"/>
      <c r="Q14" s="47"/>
      <c r="R14" s="48"/>
      <c r="S14" s="48"/>
      <c r="T14" s="48"/>
      <c r="U14" s="48"/>
      <c r="V14" s="49"/>
      <c r="W14" s="49"/>
      <c r="X14" s="49"/>
      <c r="Y14" s="52"/>
      <c r="Z14" s="52"/>
      <c r="AA14" s="52"/>
      <c r="AB14" s="52"/>
      <c r="AC14" s="52"/>
      <c r="AD14" s="52"/>
      <c r="AE14" s="52"/>
      <c r="AF14" s="52"/>
    </row>
    <row r="15" spans="1:32" s="81" customFormat="1" ht="9.75" customHeight="1" thickBot="1">
      <c r="A15" s="52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2"/>
      <c r="Z15" s="52"/>
      <c r="AA15" s="52"/>
      <c r="AB15" s="52"/>
      <c r="AC15" s="52"/>
      <c r="AD15" s="52"/>
      <c r="AE15" s="52"/>
      <c r="AF15" s="52"/>
    </row>
    <row r="16" spans="1:32" s="81" customFormat="1" ht="15" customHeight="1">
      <c r="A16" s="818" t="s">
        <v>1</v>
      </c>
      <c r="B16" s="812" t="s">
        <v>13</v>
      </c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49"/>
      <c r="X16" s="49"/>
      <c r="Y16" s="52"/>
      <c r="Z16" s="52"/>
      <c r="AA16" s="52"/>
      <c r="AB16" s="52"/>
      <c r="AC16" s="52"/>
      <c r="AD16" s="52"/>
      <c r="AE16" s="52"/>
      <c r="AF16" s="52"/>
    </row>
    <row r="17" spans="1:32" s="81" customFormat="1" ht="15" customHeight="1">
      <c r="A17" s="819"/>
      <c r="B17" s="809" t="s">
        <v>14</v>
      </c>
      <c r="C17" s="819"/>
      <c r="D17" s="819"/>
      <c r="E17" s="810"/>
      <c r="F17" s="809" t="s">
        <v>15</v>
      </c>
      <c r="G17" s="819"/>
      <c r="H17" s="819"/>
      <c r="I17" s="819"/>
      <c r="J17" s="819"/>
      <c r="K17" s="810"/>
      <c r="L17" s="809" t="s">
        <v>16</v>
      </c>
      <c r="M17" s="819"/>
      <c r="N17" s="819"/>
      <c r="O17" s="819"/>
      <c r="P17" s="819"/>
      <c r="Q17" s="810"/>
      <c r="R17" s="809" t="s">
        <v>17</v>
      </c>
      <c r="S17" s="819"/>
      <c r="T17" s="819"/>
      <c r="U17" s="819"/>
      <c r="V17" s="819"/>
      <c r="W17" s="49"/>
      <c r="X17" s="49"/>
      <c r="Y17" s="52"/>
      <c r="Z17" s="52"/>
      <c r="AA17" s="52"/>
      <c r="AB17" s="52"/>
      <c r="AC17" s="52"/>
      <c r="AD17" s="52"/>
      <c r="AE17" s="52"/>
      <c r="AF17" s="52"/>
    </row>
    <row r="18" spans="1:32" s="81" customFormat="1" ht="15" customHeight="1">
      <c r="A18" s="819"/>
      <c r="B18" s="50" t="s">
        <v>8</v>
      </c>
      <c r="C18" s="50" t="s">
        <v>9</v>
      </c>
      <c r="D18" s="809" t="s">
        <v>7</v>
      </c>
      <c r="E18" s="810"/>
      <c r="F18" s="809" t="s">
        <v>8</v>
      </c>
      <c r="G18" s="810"/>
      <c r="H18" s="809" t="s">
        <v>9</v>
      </c>
      <c r="I18" s="810"/>
      <c r="J18" s="809" t="s">
        <v>7</v>
      </c>
      <c r="K18" s="810"/>
      <c r="L18" s="809" t="s">
        <v>8</v>
      </c>
      <c r="M18" s="810"/>
      <c r="N18" s="809" t="s">
        <v>9</v>
      </c>
      <c r="O18" s="810"/>
      <c r="P18" s="809" t="s">
        <v>7</v>
      </c>
      <c r="Q18" s="810"/>
      <c r="R18" s="809" t="s">
        <v>8</v>
      </c>
      <c r="S18" s="810"/>
      <c r="T18" s="809" t="s">
        <v>9</v>
      </c>
      <c r="U18" s="810"/>
      <c r="V18" s="50" t="s">
        <v>7</v>
      </c>
      <c r="W18" s="49"/>
      <c r="X18" s="49"/>
      <c r="Y18" s="52"/>
      <c r="Z18" s="52"/>
      <c r="AA18" s="52"/>
      <c r="AB18" s="52"/>
      <c r="AC18" s="52"/>
      <c r="AD18" s="52"/>
      <c r="AE18" s="52"/>
      <c r="AF18" s="52"/>
    </row>
    <row r="19" spans="1:32" s="81" customFormat="1" ht="15" customHeight="1">
      <c r="A19" s="40" t="s">
        <v>10</v>
      </c>
      <c r="B19" s="41">
        <f>F19+L19+R19</f>
        <v>555</v>
      </c>
      <c r="C19" s="42">
        <f>H19+N19+T19</f>
        <v>38</v>
      </c>
      <c r="D19" s="813">
        <f>SUM(B19:C19)</f>
        <v>593</v>
      </c>
      <c r="E19" s="813"/>
      <c r="F19" s="813">
        <v>185</v>
      </c>
      <c r="G19" s="813"/>
      <c r="H19" s="813">
        <v>15</v>
      </c>
      <c r="I19" s="813"/>
      <c r="J19" s="813">
        <f>SUM(F19:H19)</f>
        <v>200</v>
      </c>
      <c r="K19" s="813"/>
      <c r="L19" s="813">
        <v>184</v>
      </c>
      <c r="M19" s="813"/>
      <c r="N19" s="793">
        <v>8</v>
      </c>
      <c r="O19" s="793"/>
      <c r="P19" s="813">
        <f>SUM(L19:N19)</f>
        <v>192</v>
      </c>
      <c r="Q19" s="813"/>
      <c r="R19" s="813">
        <v>186</v>
      </c>
      <c r="S19" s="813"/>
      <c r="T19" s="813">
        <v>15</v>
      </c>
      <c r="U19" s="813"/>
      <c r="V19" s="42">
        <f>SUM(R19:T19)</f>
        <v>201</v>
      </c>
      <c r="W19" s="49"/>
      <c r="X19" s="49"/>
      <c r="Y19" s="52"/>
      <c r="Z19" s="52"/>
      <c r="AA19" s="52"/>
      <c r="AB19" s="52"/>
      <c r="AC19" s="52"/>
      <c r="AD19" s="52"/>
      <c r="AE19" s="52"/>
      <c r="AF19" s="52"/>
    </row>
    <row r="20" spans="1:32" s="116" customFormat="1" ht="15" customHeight="1">
      <c r="A20" s="48" t="s">
        <v>11</v>
      </c>
      <c r="B20" s="339">
        <f>F20+L20+R20</f>
        <v>573</v>
      </c>
      <c r="C20" s="47">
        <f>H20+N20+T20</f>
        <v>36</v>
      </c>
      <c r="D20" s="763">
        <f>SUM(B20:C20)</f>
        <v>609</v>
      </c>
      <c r="E20" s="763"/>
      <c r="F20" s="763">
        <f>102+89</f>
        <v>191</v>
      </c>
      <c r="G20" s="763"/>
      <c r="H20" s="763">
        <f>7+2</f>
        <v>9</v>
      </c>
      <c r="I20" s="763"/>
      <c r="J20" s="763">
        <f>SUM(F20:H20)</f>
        <v>200</v>
      </c>
      <c r="K20" s="763"/>
      <c r="L20" s="763">
        <f>106+92</f>
        <v>198</v>
      </c>
      <c r="M20" s="763"/>
      <c r="N20" s="780">
        <f>6+8</f>
        <v>14</v>
      </c>
      <c r="O20" s="780"/>
      <c r="P20" s="763">
        <f>SUM(L20:N20)</f>
        <v>212</v>
      </c>
      <c r="Q20" s="763"/>
      <c r="R20" s="763">
        <f>98+86</f>
        <v>184</v>
      </c>
      <c r="S20" s="763"/>
      <c r="T20" s="763">
        <v>13</v>
      </c>
      <c r="U20" s="763"/>
      <c r="V20" s="47">
        <f>SUM(R20:T20)</f>
        <v>197</v>
      </c>
      <c r="W20" s="254" t="s">
        <v>18</v>
      </c>
      <c r="X20" s="254"/>
      <c r="Y20" s="132"/>
      <c r="Z20" s="132"/>
      <c r="AA20" s="132"/>
      <c r="AB20" s="132"/>
      <c r="AC20" s="132"/>
      <c r="AD20" s="132"/>
      <c r="AE20" s="132"/>
      <c r="AF20" s="132"/>
    </row>
    <row r="21" spans="1:32" s="517" customFormat="1" ht="15" customHeight="1" thickBot="1">
      <c r="A21" s="541" t="s">
        <v>676</v>
      </c>
      <c r="B21" s="542">
        <f>F21+L21+R21</f>
        <v>547</v>
      </c>
      <c r="C21" s="514">
        <f>H21+N21+T21</f>
        <v>39</v>
      </c>
      <c r="D21" s="805">
        <f>SUM(B21:C21)</f>
        <v>586</v>
      </c>
      <c r="E21" s="805"/>
      <c r="F21" s="805">
        <v>193</v>
      </c>
      <c r="G21" s="805"/>
      <c r="H21" s="805">
        <v>12</v>
      </c>
      <c r="I21" s="805"/>
      <c r="J21" s="805">
        <f>SUM(F21:H21)</f>
        <v>205</v>
      </c>
      <c r="K21" s="805"/>
      <c r="L21" s="805">
        <v>189</v>
      </c>
      <c r="M21" s="805"/>
      <c r="N21" s="779">
        <v>15</v>
      </c>
      <c r="O21" s="779"/>
      <c r="P21" s="805">
        <f>SUM(L21:N21)</f>
        <v>204</v>
      </c>
      <c r="Q21" s="805"/>
      <c r="R21" s="805">
        <v>165</v>
      </c>
      <c r="S21" s="805"/>
      <c r="T21" s="805">
        <v>12</v>
      </c>
      <c r="U21" s="805"/>
      <c r="V21" s="514">
        <f>SUM(R21:T21)</f>
        <v>177</v>
      </c>
      <c r="W21" s="543" t="s">
        <v>18</v>
      </c>
      <c r="X21" s="543"/>
      <c r="Y21" s="544"/>
      <c r="Z21" s="544"/>
      <c r="AA21" s="544"/>
      <c r="AB21" s="544"/>
      <c r="AC21" s="544"/>
      <c r="AD21" s="544"/>
      <c r="AE21" s="544"/>
      <c r="AF21" s="544"/>
    </row>
    <row r="22" spans="1:28" s="156" customFormat="1" ht="13.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</row>
    <row r="23" spans="1:25" s="81" customFormat="1" ht="15" customHeight="1" thickBo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781" t="s">
        <v>616</v>
      </c>
      <c r="O23" s="781"/>
      <c r="P23" s="781"/>
      <c r="Q23" s="781"/>
      <c r="R23" s="781"/>
      <c r="S23" s="781"/>
      <c r="T23" s="781"/>
      <c r="U23" s="781"/>
      <c r="V23" s="781"/>
      <c r="W23" s="52"/>
      <c r="X23" s="52"/>
      <c r="Y23" s="52"/>
    </row>
    <row r="24" spans="1:28" s="81" customFormat="1" ht="15" customHeight="1">
      <c r="A24" s="800" t="s">
        <v>19</v>
      </c>
      <c r="B24" s="800"/>
      <c r="C24" s="800"/>
      <c r="D24" s="801"/>
      <c r="E24" s="812" t="s">
        <v>13</v>
      </c>
      <c r="F24" s="818"/>
      <c r="G24" s="818"/>
      <c r="H24" s="818"/>
      <c r="I24" s="818"/>
      <c r="J24" s="818"/>
      <c r="K24" s="818"/>
      <c r="L24" s="818"/>
      <c r="M24" s="818"/>
      <c r="N24" s="818"/>
      <c r="O24" s="818"/>
      <c r="P24" s="818"/>
      <c r="Q24" s="818"/>
      <c r="R24" s="818"/>
      <c r="S24" s="818"/>
      <c r="T24" s="818"/>
      <c r="U24" s="818"/>
      <c r="V24" s="818"/>
      <c r="W24" s="52"/>
      <c r="X24" s="52"/>
      <c r="Y24" s="52"/>
      <c r="Z24" s="52"/>
      <c r="AA24" s="52"/>
      <c r="AB24" s="52"/>
    </row>
    <row r="25" spans="1:28" s="81" customFormat="1" ht="15" customHeight="1">
      <c r="A25" s="802"/>
      <c r="B25" s="802"/>
      <c r="C25" s="802"/>
      <c r="D25" s="803"/>
      <c r="E25" s="789" t="s">
        <v>20</v>
      </c>
      <c r="F25" s="790"/>
      <c r="G25" s="822" t="s">
        <v>21</v>
      </c>
      <c r="H25" s="815"/>
      <c r="I25" s="815"/>
      <c r="J25" s="823"/>
      <c r="K25" s="822" t="s">
        <v>22</v>
      </c>
      <c r="L25" s="815"/>
      <c r="M25" s="815"/>
      <c r="N25" s="823"/>
      <c r="O25" s="822" t="s">
        <v>23</v>
      </c>
      <c r="P25" s="815"/>
      <c r="Q25" s="815"/>
      <c r="R25" s="823"/>
      <c r="S25" s="822" t="s">
        <v>24</v>
      </c>
      <c r="T25" s="815"/>
      <c r="U25" s="815"/>
      <c r="V25" s="815"/>
      <c r="W25" s="132"/>
      <c r="X25" s="52"/>
      <c r="Y25" s="52"/>
      <c r="Z25" s="52"/>
      <c r="AA25" s="52"/>
      <c r="AB25" s="52"/>
    </row>
    <row r="26" spans="1:28" s="81" customFormat="1" ht="15" customHeight="1">
      <c r="A26" s="808"/>
      <c r="B26" s="808"/>
      <c r="C26" s="808"/>
      <c r="D26" s="825"/>
      <c r="E26" s="791"/>
      <c r="F26" s="792"/>
      <c r="G26" s="809" t="s">
        <v>25</v>
      </c>
      <c r="H26" s="810"/>
      <c r="I26" s="809" t="s">
        <v>26</v>
      </c>
      <c r="J26" s="810"/>
      <c r="K26" s="809" t="s">
        <v>25</v>
      </c>
      <c r="L26" s="810"/>
      <c r="M26" s="809" t="s">
        <v>26</v>
      </c>
      <c r="N26" s="810"/>
      <c r="O26" s="809" t="s">
        <v>25</v>
      </c>
      <c r="P26" s="810"/>
      <c r="Q26" s="809" t="s">
        <v>26</v>
      </c>
      <c r="R26" s="810"/>
      <c r="S26" s="809" t="s">
        <v>25</v>
      </c>
      <c r="T26" s="810"/>
      <c r="U26" s="809" t="s">
        <v>26</v>
      </c>
      <c r="V26" s="819"/>
      <c r="W26" s="132"/>
      <c r="X26" s="52"/>
      <c r="Y26" s="52"/>
      <c r="Z26" s="52"/>
      <c r="AA26" s="52"/>
      <c r="AB26" s="52"/>
    </row>
    <row r="27" spans="1:28" s="81" customFormat="1" ht="16.5" customHeight="1">
      <c r="A27" s="48" t="s">
        <v>27</v>
      </c>
      <c r="B27" s="797" t="s">
        <v>28</v>
      </c>
      <c r="C27" s="797"/>
      <c r="D27" s="798"/>
      <c r="E27" s="795">
        <f aca="true" t="shared" si="0" ref="E27:E36">G27+I27</f>
        <v>100</v>
      </c>
      <c r="F27" s="796"/>
      <c r="G27" s="780">
        <f aca="true" t="shared" si="1" ref="G27:G36">SUM(K27,O27,S27)</f>
        <v>42</v>
      </c>
      <c r="H27" s="780"/>
      <c r="I27" s="780">
        <f aca="true" t="shared" si="2" ref="I27:I36">SUM(M27,Q27,U27)</f>
        <v>58</v>
      </c>
      <c r="J27" s="780"/>
      <c r="K27" s="780">
        <v>16</v>
      </c>
      <c r="L27" s="780"/>
      <c r="M27" s="780">
        <v>21</v>
      </c>
      <c r="N27" s="780"/>
      <c r="O27" s="780">
        <v>18</v>
      </c>
      <c r="P27" s="780"/>
      <c r="Q27" s="780">
        <v>16</v>
      </c>
      <c r="R27" s="780"/>
      <c r="S27" s="780">
        <v>8</v>
      </c>
      <c r="T27" s="780"/>
      <c r="U27" s="780">
        <v>21</v>
      </c>
      <c r="V27" s="780"/>
      <c r="W27" s="52"/>
      <c r="X27" s="52"/>
      <c r="Y27" s="52"/>
      <c r="Z27" s="52"/>
      <c r="AA27" s="52"/>
      <c r="AB27" s="52"/>
    </row>
    <row r="28" spans="1:28" s="81" customFormat="1" ht="16.5" customHeight="1">
      <c r="A28" s="48" t="s">
        <v>29</v>
      </c>
      <c r="B28" s="799" t="s">
        <v>30</v>
      </c>
      <c r="C28" s="799"/>
      <c r="D28" s="786"/>
      <c r="E28" s="795">
        <f t="shared" si="0"/>
        <v>44</v>
      </c>
      <c r="F28" s="796"/>
      <c r="G28" s="780">
        <f t="shared" si="1"/>
        <v>28</v>
      </c>
      <c r="H28" s="780"/>
      <c r="I28" s="780">
        <f t="shared" si="2"/>
        <v>16</v>
      </c>
      <c r="J28" s="780"/>
      <c r="K28" s="780">
        <v>11</v>
      </c>
      <c r="L28" s="780"/>
      <c r="M28" s="780">
        <v>6</v>
      </c>
      <c r="N28" s="780"/>
      <c r="O28" s="780">
        <v>8</v>
      </c>
      <c r="P28" s="780"/>
      <c r="Q28" s="780">
        <v>7</v>
      </c>
      <c r="R28" s="780"/>
      <c r="S28" s="780">
        <v>9</v>
      </c>
      <c r="T28" s="780"/>
      <c r="U28" s="780">
        <v>3</v>
      </c>
      <c r="V28" s="780"/>
      <c r="W28" s="52"/>
      <c r="X28" s="52"/>
      <c r="Y28" s="52"/>
      <c r="Z28" s="52"/>
      <c r="AA28" s="52"/>
      <c r="AB28" s="52"/>
    </row>
    <row r="29" spans="1:28" s="81" customFormat="1" ht="16.5" customHeight="1">
      <c r="A29" s="48" t="s">
        <v>31</v>
      </c>
      <c r="B29" s="799" t="s">
        <v>32</v>
      </c>
      <c r="C29" s="799"/>
      <c r="D29" s="786"/>
      <c r="E29" s="795">
        <f t="shared" si="0"/>
        <v>41</v>
      </c>
      <c r="F29" s="796"/>
      <c r="G29" s="780">
        <f t="shared" si="1"/>
        <v>18</v>
      </c>
      <c r="H29" s="780"/>
      <c r="I29" s="780">
        <f t="shared" si="2"/>
        <v>23</v>
      </c>
      <c r="J29" s="780"/>
      <c r="K29" s="780">
        <v>9</v>
      </c>
      <c r="L29" s="780"/>
      <c r="M29" s="780">
        <v>11</v>
      </c>
      <c r="N29" s="780"/>
      <c r="O29" s="780">
        <v>6</v>
      </c>
      <c r="P29" s="780"/>
      <c r="Q29" s="780">
        <v>6</v>
      </c>
      <c r="R29" s="780"/>
      <c r="S29" s="780">
        <v>3</v>
      </c>
      <c r="T29" s="780"/>
      <c r="U29" s="780">
        <v>6</v>
      </c>
      <c r="V29" s="780"/>
      <c r="W29" s="52"/>
      <c r="X29" s="52"/>
      <c r="Y29" s="52"/>
      <c r="Z29" s="52"/>
      <c r="AA29" s="52"/>
      <c r="AB29" s="52"/>
    </row>
    <row r="30" spans="1:28" s="81" customFormat="1" ht="16.5" customHeight="1">
      <c r="A30" s="48" t="s">
        <v>33</v>
      </c>
      <c r="B30" s="799" t="s">
        <v>38</v>
      </c>
      <c r="C30" s="799"/>
      <c r="D30" s="786"/>
      <c r="E30" s="795">
        <f>G30+I30</f>
        <v>96</v>
      </c>
      <c r="F30" s="796"/>
      <c r="G30" s="780">
        <f>SUM(K30,O30,S30)</f>
        <v>56</v>
      </c>
      <c r="H30" s="780"/>
      <c r="I30" s="780">
        <f>SUM(M30,Q30,U30)</f>
        <v>40</v>
      </c>
      <c r="J30" s="780"/>
      <c r="K30" s="780">
        <v>14</v>
      </c>
      <c r="L30" s="780"/>
      <c r="M30" s="780">
        <v>14</v>
      </c>
      <c r="N30" s="780"/>
      <c r="O30" s="780">
        <v>21</v>
      </c>
      <c r="P30" s="780"/>
      <c r="Q30" s="780">
        <v>14</v>
      </c>
      <c r="R30" s="780"/>
      <c r="S30" s="780">
        <v>21</v>
      </c>
      <c r="T30" s="780"/>
      <c r="U30" s="780">
        <v>12</v>
      </c>
      <c r="V30" s="780"/>
      <c r="W30" s="52"/>
      <c r="X30" s="52"/>
      <c r="Y30" s="52"/>
      <c r="Z30" s="52"/>
      <c r="AA30" s="52"/>
      <c r="AB30" s="52"/>
    </row>
    <row r="31" spans="1:28" s="81" customFormat="1" ht="16.5" customHeight="1">
      <c r="A31" s="48" t="s">
        <v>39</v>
      </c>
      <c r="B31" s="799" t="s">
        <v>40</v>
      </c>
      <c r="C31" s="799"/>
      <c r="D31" s="786"/>
      <c r="E31" s="795">
        <f>G31+I31</f>
        <v>22</v>
      </c>
      <c r="F31" s="796"/>
      <c r="G31" s="780">
        <f>SUM(K31,O31,S31)</f>
        <v>17</v>
      </c>
      <c r="H31" s="780"/>
      <c r="I31" s="780">
        <f>SUM(M31,Q31,U31)</f>
        <v>5</v>
      </c>
      <c r="J31" s="780"/>
      <c r="K31" s="780">
        <v>8</v>
      </c>
      <c r="L31" s="780"/>
      <c r="M31" s="780">
        <v>2</v>
      </c>
      <c r="N31" s="780"/>
      <c r="O31" s="780">
        <v>4</v>
      </c>
      <c r="P31" s="780"/>
      <c r="Q31" s="780">
        <v>0</v>
      </c>
      <c r="R31" s="780"/>
      <c r="S31" s="780">
        <v>5</v>
      </c>
      <c r="T31" s="780"/>
      <c r="U31" s="780">
        <v>3</v>
      </c>
      <c r="V31" s="780"/>
      <c r="W31" s="52"/>
      <c r="X31" s="52"/>
      <c r="Y31" s="52"/>
      <c r="Z31" s="52"/>
      <c r="AA31" s="52"/>
      <c r="AB31" s="52"/>
    </row>
    <row r="32" spans="1:28" s="81" customFormat="1" ht="16.5" customHeight="1">
      <c r="A32" s="48" t="s">
        <v>41</v>
      </c>
      <c r="B32" s="799" t="s">
        <v>34</v>
      </c>
      <c r="C32" s="799"/>
      <c r="D32" s="786"/>
      <c r="E32" s="795">
        <f t="shared" si="0"/>
        <v>180</v>
      </c>
      <c r="F32" s="796"/>
      <c r="G32" s="780">
        <f t="shared" si="1"/>
        <v>93</v>
      </c>
      <c r="H32" s="780"/>
      <c r="I32" s="780">
        <f t="shared" si="2"/>
        <v>87</v>
      </c>
      <c r="J32" s="780"/>
      <c r="K32" s="780">
        <v>34</v>
      </c>
      <c r="L32" s="780"/>
      <c r="M32" s="780">
        <v>27</v>
      </c>
      <c r="N32" s="780"/>
      <c r="O32" s="780">
        <v>30</v>
      </c>
      <c r="P32" s="780"/>
      <c r="Q32" s="780">
        <v>31</v>
      </c>
      <c r="R32" s="780"/>
      <c r="S32" s="780">
        <v>29</v>
      </c>
      <c r="T32" s="780"/>
      <c r="U32" s="780">
        <v>29</v>
      </c>
      <c r="V32" s="780"/>
      <c r="W32" s="52"/>
      <c r="X32" s="52"/>
      <c r="Y32" s="52"/>
      <c r="Z32" s="52"/>
      <c r="AA32" s="52"/>
      <c r="AB32" s="52"/>
    </row>
    <row r="33" spans="1:28" s="81" customFormat="1" ht="16.5" customHeight="1">
      <c r="A33" s="48" t="s">
        <v>35</v>
      </c>
      <c r="B33" s="799" t="s">
        <v>36</v>
      </c>
      <c r="C33" s="799"/>
      <c r="D33" s="786"/>
      <c r="E33" s="795">
        <f t="shared" si="0"/>
        <v>29</v>
      </c>
      <c r="F33" s="796"/>
      <c r="G33" s="780">
        <f t="shared" si="1"/>
        <v>13</v>
      </c>
      <c r="H33" s="780"/>
      <c r="I33" s="780">
        <f t="shared" si="2"/>
        <v>16</v>
      </c>
      <c r="J33" s="780"/>
      <c r="K33" s="780">
        <v>4</v>
      </c>
      <c r="L33" s="780"/>
      <c r="M33" s="780">
        <v>4</v>
      </c>
      <c r="N33" s="780"/>
      <c r="O33" s="780">
        <v>7</v>
      </c>
      <c r="P33" s="780"/>
      <c r="Q33" s="780">
        <v>10</v>
      </c>
      <c r="R33" s="780"/>
      <c r="S33" s="780">
        <v>2</v>
      </c>
      <c r="T33" s="780"/>
      <c r="U33" s="780">
        <v>2</v>
      </c>
      <c r="V33" s="780"/>
      <c r="W33" s="52"/>
      <c r="X33" s="52"/>
      <c r="Y33" s="52"/>
      <c r="Z33" s="52"/>
      <c r="AA33" s="52"/>
      <c r="AB33" s="52"/>
    </row>
    <row r="34" spans="1:28" s="81" customFormat="1" ht="16.5" customHeight="1">
      <c r="A34" s="48" t="s">
        <v>37</v>
      </c>
      <c r="B34" s="799" t="s">
        <v>42</v>
      </c>
      <c r="C34" s="799"/>
      <c r="D34" s="786"/>
      <c r="E34" s="795">
        <f t="shared" si="0"/>
        <v>22</v>
      </c>
      <c r="F34" s="796"/>
      <c r="G34" s="780">
        <f t="shared" si="1"/>
        <v>13</v>
      </c>
      <c r="H34" s="780"/>
      <c r="I34" s="780">
        <f t="shared" si="2"/>
        <v>9</v>
      </c>
      <c r="J34" s="780"/>
      <c r="K34" s="780">
        <v>5</v>
      </c>
      <c r="L34" s="780"/>
      <c r="M34" s="780">
        <v>5</v>
      </c>
      <c r="N34" s="780"/>
      <c r="O34" s="780">
        <v>4</v>
      </c>
      <c r="P34" s="780"/>
      <c r="Q34" s="780">
        <v>2</v>
      </c>
      <c r="R34" s="780"/>
      <c r="S34" s="780">
        <v>4</v>
      </c>
      <c r="T34" s="780"/>
      <c r="U34" s="780">
        <v>2</v>
      </c>
      <c r="V34" s="780"/>
      <c r="W34" s="52"/>
      <c r="X34" s="52"/>
      <c r="Y34" s="52"/>
      <c r="Z34" s="52"/>
      <c r="AA34" s="52"/>
      <c r="AB34" s="52"/>
    </row>
    <row r="35" spans="1:28" s="81" customFormat="1" ht="16.5" customHeight="1">
      <c r="A35" s="48" t="s">
        <v>43</v>
      </c>
      <c r="B35" s="799" t="s">
        <v>44</v>
      </c>
      <c r="C35" s="799"/>
      <c r="D35" s="786"/>
      <c r="E35" s="795">
        <f t="shared" si="0"/>
        <v>13</v>
      </c>
      <c r="F35" s="796"/>
      <c r="G35" s="780">
        <f t="shared" si="1"/>
        <v>7</v>
      </c>
      <c r="H35" s="780"/>
      <c r="I35" s="780">
        <f t="shared" si="2"/>
        <v>6</v>
      </c>
      <c r="J35" s="780"/>
      <c r="K35" s="780">
        <v>1</v>
      </c>
      <c r="L35" s="780"/>
      <c r="M35" s="780">
        <v>1</v>
      </c>
      <c r="N35" s="780"/>
      <c r="O35" s="780">
        <v>2</v>
      </c>
      <c r="P35" s="780"/>
      <c r="Q35" s="780">
        <v>3</v>
      </c>
      <c r="R35" s="780"/>
      <c r="S35" s="780">
        <v>4</v>
      </c>
      <c r="T35" s="780"/>
      <c r="U35" s="780">
        <v>2</v>
      </c>
      <c r="V35" s="780"/>
      <c r="W35" s="52"/>
      <c r="X35" s="52"/>
      <c r="Y35" s="52"/>
      <c r="Z35" s="52"/>
      <c r="AA35" s="52"/>
      <c r="AB35" s="52"/>
    </row>
    <row r="36" spans="1:28" s="81" customFormat="1" ht="16.5" customHeight="1" thickBot="1">
      <c r="A36" s="43" t="s">
        <v>6</v>
      </c>
      <c r="B36" s="787" t="s">
        <v>45</v>
      </c>
      <c r="C36" s="787"/>
      <c r="D36" s="788"/>
      <c r="E36" s="778">
        <f t="shared" si="0"/>
        <v>39</v>
      </c>
      <c r="F36" s="779"/>
      <c r="G36" s="781">
        <f t="shared" si="1"/>
        <v>21</v>
      </c>
      <c r="H36" s="781"/>
      <c r="I36" s="781">
        <f t="shared" si="2"/>
        <v>18</v>
      </c>
      <c r="J36" s="781"/>
      <c r="K36" s="781">
        <v>6</v>
      </c>
      <c r="L36" s="781"/>
      <c r="M36" s="781">
        <f>97-M37</f>
        <v>6</v>
      </c>
      <c r="N36" s="781"/>
      <c r="O36" s="781">
        <v>10</v>
      </c>
      <c r="P36" s="781"/>
      <c r="Q36" s="781">
        <v>5</v>
      </c>
      <c r="R36" s="781"/>
      <c r="S36" s="781">
        <v>5</v>
      </c>
      <c r="T36" s="781"/>
      <c r="U36" s="781">
        <v>7</v>
      </c>
      <c r="V36" s="781"/>
      <c r="W36" s="52"/>
      <c r="X36" s="52"/>
      <c r="Y36" s="52"/>
      <c r="Z36" s="52"/>
      <c r="AA36" s="52"/>
      <c r="AB36" s="52"/>
    </row>
    <row r="37" spans="1:28" s="31" customFormat="1" ht="9.75" customHeight="1" thickBot="1">
      <c r="A37" s="807" t="s">
        <v>46</v>
      </c>
      <c r="B37" s="807"/>
      <c r="C37" s="55"/>
      <c r="D37" s="55"/>
      <c r="E37" s="752">
        <f>G37+I37</f>
        <v>547</v>
      </c>
      <c r="F37" s="752"/>
      <c r="G37" s="752">
        <f>SUM(G27:H35)</f>
        <v>287</v>
      </c>
      <c r="H37" s="752"/>
      <c r="I37" s="752">
        <f>SUM(I27:J35)</f>
        <v>260</v>
      </c>
      <c r="J37" s="752"/>
      <c r="K37" s="752">
        <f>SUM(K27:L35)</f>
        <v>102</v>
      </c>
      <c r="L37" s="752"/>
      <c r="M37" s="767">
        <f>SUM(M27:N35)</f>
        <v>91</v>
      </c>
      <c r="N37" s="767"/>
      <c r="O37" s="767">
        <f>SUM(O27:P35)</f>
        <v>100</v>
      </c>
      <c r="P37" s="767"/>
      <c r="Q37" s="767">
        <f>SUM(Q27:R35)</f>
        <v>89</v>
      </c>
      <c r="R37" s="767"/>
      <c r="S37" s="767">
        <f>SUM(S27:T35)</f>
        <v>85</v>
      </c>
      <c r="T37" s="767"/>
      <c r="U37" s="767">
        <f>SUM(U27:V35)</f>
        <v>80</v>
      </c>
      <c r="V37" s="767"/>
      <c r="W37" s="34"/>
      <c r="X37" s="34"/>
      <c r="Y37" s="34"/>
      <c r="Z37" s="34"/>
      <c r="AA37" s="34"/>
      <c r="AB37" s="34"/>
    </row>
    <row r="38" spans="1:22" s="81" customFormat="1" ht="16.5" customHeight="1">
      <c r="A38" s="800" t="s">
        <v>19</v>
      </c>
      <c r="B38" s="800"/>
      <c r="C38" s="800"/>
      <c r="D38" s="801"/>
      <c r="E38" s="777" t="s">
        <v>47</v>
      </c>
      <c r="F38" s="801"/>
      <c r="G38" s="777" t="s">
        <v>48</v>
      </c>
      <c r="H38" s="801"/>
      <c r="I38" s="782" t="s">
        <v>49</v>
      </c>
      <c r="J38" s="769"/>
      <c r="K38" s="782" t="s">
        <v>50</v>
      </c>
      <c r="L38" s="783"/>
      <c r="M38" s="58"/>
      <c r="N38" s="49"/>
      <c r="O38" s="49"/>
      <c r="P38" s="49"/>
      <c r="Q38" s="52"/>
      <c r="R38" s="52"/>
      <c r="S38" s="52"/>
      <c r="T38" s="52"/>
      <c r="U38" s="52"/>
      <c r="V38" s="52"/>
    </row>
    <row r="39" spans="1:22" s="81" customFormat="1" ht="16.5" customHeight="1">
      <c r="A39" s="802"/>
      <c r="B39" s="802"/>
      <c r="C39" s="802"/>
      <c r="D39" s="803"/>
      <c r="E39" s="768"/>
      <c r="F39" s="803"/>
      <c r="G39" s="768"/>
      <c r="H39" s="803"/>
      <c r="I39" s="784"/>
      <c r="J39" s="770"/>
      <c r="K39" s="784"/>
      <c r="L39" s="785"/>
      <c r="M39" s="48"/>
      <c r="N39" s="49"/>
      <c r="O39" s="49"/>
      <c r="P39" s="49"/>
      <c r="Q39" s="52"/>
      <c r="R39" s="52"/>
      <c r="S39" s="52"/>
      <c r="T39" s="52"/>
      <c r="U39" s="52"/>
      <c r="V39" s="52"/>
    </row>
    <row r="40" spans="1:22" s="81" customFormat="1" ht="16.5" customHeight="1">
      <c r="A40" s="808"/>
      <c r="B40" s="808"/>
      <c r="C40" s="808"/>
      <c r="D40" s="825"/>
      <c r="E40" s="824"/>
      <c r="F40" s="825"/>
      <c r="G40" s="824"/>
      <c r="H40" s="825"/>
      <c r="I40" s="774"/>
      <c r="J40" s="771"/>
      <c r="K40" s="774"/>
      <c r="L40" s="775"/>
      <c r="M40" s="48"/>
      <c r="N40" s="49"/>
      <c r="O40" s="49"/>
      <c r="P40" s="49"/>
      <c r="Q40" s="52"/>
      <c r="R40" s="52"/>
      <c r="S40" s="52"/>
      <c r="T40" s="52"/>
      <c r="U40" s="52"/>
      <c r="V40" s="52"/>
    </row>
    <row r="41" spans="1:22" s="81" customFormat="1" ht="16.5" customHeight="1">
      <c r="A41" s="48" t="s">
        <v>27</v>
      </c>
      <c r="B41" s="799" t="s">
        <v>28</v>
      </c>
      <c r="C41" s="799"/>
      <c r="D41" s="786"/>
      <c r="E41" s="772">
        <v>4</v>
      </c>
      <c r="F41" s="780"/>
      <c r="G41" s="780">
        <v>5</v>
      </c>
      <c r="H41" s="780"/>
      <c r="I41" s="776">
        <f>E27/G41</f>
        <v>20</v>
      </c>
      <c r="J41" s="776"/>
      <c r="K41" s="776">
        <f>E27/E41</f>
        <v>25</v>
      </c>
      <c r="L41" s="776"/>
      <c r="M41" s="45"/>
      <c r="N41" s="49"/>
      <c r="O41" s="49"/>
      <c r="P41" s="49"/>
      <c r="Q41" s="52"/>
      <c r="R41" s="52"/>
      <c r="S41" s="52"/>
      <c r="T41" s="52"/>
      <c r="U41" s="52"/>
      <c r="V41" s="52"/>
    </row>
    <row r="42" spans="1:22" s="81" customFormat="1" ht="16.5" customHeight="1">
      <c r="A42" s="48" t="s">
        <v>29</v>
      </c>
      <c r="B42" s="799" t="s">
        <v>30</v>
      </c>
      <c r="C42" s="799"/>
      <c r="D42" s="786"/>
      <c r="E42" s="772">
        <v>4</v>
      </c>
      <c r="F42" s="780"/>
      <c r="G42" s="780">
        <v>3</v>
      </c>
      <c r="H42" s="780"/>
      <c r="I42" s="776">
        <f>E28/G42</f>
        <v>14.666666666666666</v>
      </c>
      <c r="J42" s="776"/>
      <c r="K42" s="776">
        <f>E28/E42</f>
        <v>11</v>
      </c>
      <c r="L42" s="776"/>
      <c r="M42" s="45"/>
      <c r="N42" s="49"/>
      <c r="O42" s="49"/>
      <c r="P42" s="49"/>
      <c r="Q42" s="52"/>
      <c r="R42" s="52"/>
      <c r="S42" s="52"/>
      <c r="T42" s="52"/>
      <c r="U42" s="52"/>
      <c r="V42" s="52"/>
    </row>
    <row r="43" spans="1:22" s="81" customFormat="1" ht="16.5" customHeight="1">
      <c r="A43" s="48" t="s">
        <v>31</v>
      </c>
      <c r="B43" s="799" t="s">
        <v>32</v>
      </c>
      <c r="C43" s="799"/>
      <c r="D43" s="786"/>
      <c r="E43" s="772">
        <v>3</v>
      </c>
      <c r="F43" s="780"/>
      <c r="G43" s="780">
        <v>3</v>
      </c>
      <c r="H43" s="780"/>
      <c r="I43" s="776">
        <f>E29/G43</f>
        <v>13.666666666666666</v>
      </c>
      <c r="J43" s="776"/>
      <c r="K43" s="776">
        <f>E29/E43</f>
        <v>13.666666666666666</v>
      </c>
      <c r="L43" s="776"/>
      <c r="M43" s="45"/>
      <c r="N43" s="49"/>
      <c r="O43" s="49"/>
      <c r="P43" s="49"/>
      <c r="Q43" s="52"/>
      <c r="R43" s="52"/>
      <c r="S43" s="52"/>
      <c r="T43" s="52"/>
      <c r="U43" s="52"/>
      <c r="V43" s="52"/>
    </row>
    <row r="44" spans="1:22" s="81" customFormat="1" ht="16.5" customHeight="1">
      <c r="A44" s="48" t="s">
        <v>33</v>
      </c>
      <c r="B44" s="799" t="s">
        <v>38</v>
      </c>
      <c r="C44" s="799"/>
      <c r="D44" s="786"/>
      <c r="E44" s="772">
        <v>3</v>
      </c>
      <c r="F44" s="780"/>
      <c r="G44" s="780">
        <v>4</v>
      </c>
      <c r="H44" s="780"/>
      <c r="I44" s="776">
        <f>E32/G44</f>
        <v>45</v>
      </c>
      <c r="J44" s="776"/>
      <c r="K44" s="776">
        <f>E32/E44</f>
        <v>60</v>
      </c>
      <c r="L44" s="776"/>
      <c r="M44" s="45"/>
      <c r="N44" s="49"/>
      <c r="O44" s="49"/>
      <c r="P44" s="49"/>
      <c r="Q44" s="52"/>
      <c r="R44" s="52"/>
      <c r="S44" s="52"/>
      <c r="T44" s="52"/>
      <c r="U44" s="52"/>
      <c r="V44" s="52"/>
    </row>
    <row r="45" spans="1:22" s="81" customFormat="1" ht="16.5" customHeight="1">
      <c r="A45" s="48" t="s">
        <v>39</v>
      </c>
      <c r="B45" s="799" t="s">
        <v>40</v>
      </c>
      <c r="C45" s="799"/>
      <c r="D45" s="786"/>
      <c r="E45" s="772">
        <v>2</v>
      </c>
      <c r="F45" s="780"/>
      <c r="G45" s="780">
        <v>3</v>
      </c>
      <c r="H45" s="780"/>
      <c r="I45" s="776">
        <f>E33/G45</f>
        <v>9.666666666666666</v>
      </c>
      <c r="J45" s="776"/>
      <c r="K45" s="776">
        <f>E33/E45</f>
        <v>14.5</v>
      </c>
      <c r="L45" s="776"/>
      <c r="M45" s="45"/>
      <c r="N45" s="49"/>
      <c r="O45" s="49"/>
      <c r="P45" s="49"/>
      <c r="Q45" s="52"/>
      <c r="R45" s="52"/>
      <c r="S45" s="52"/>
      <c r="T45" s="52"/>
      <c r="U45" s="52"/>
      <c r="V45" s="52"/>
    </row>
    <row r="46" spans="1:22" s="81" customFormat="1" ht="16.5" customHeight="1">
      <c r="A46" s="48" t="s">
        <v>41</v>
      </c>
      <c r="B46" s="799" t="s">
        <v>34</v>
      </c>
      <c r="C46" s="799"/>
      <c r="D46" s="786"/>
      <c r="E46" s="772">
        <v>6</v>
      </c>
      <c r="F46" s="780"/>
      <c r="G46" s="780">
        <v>7</v>
      </c>
      <c r="H46" s="780"/>
      <c r="I46" s="776">
        <f>E30/G46</f>
        <v>13.714285714285714</v>
      </c>
      <c r="J46" s="776"/>
      <c r="K46" s="776">
        <f>E30/E46</f>
        <v>16</v>
      </c>
      <c r="L46" s="776"/>
      <c r="M46" s="45"/>
      <c r="N46" s="49"/>
      <c r="O46" s="49"/>
      <c r="P46" s="49"/>
      <c r="Q46" s="52"/>
      <c r="R46" s="52"/>
      <c r="S46" s="52"/>
      <c r="T46" s="52"/>
      <c r="U46" s="52"/>
      <c r="V46" s="52"/>
    </row>
    <row r="47" spans="1:22" s="81" customFormat="1" ht="16.5" customHeight="1">
      <c r="A47" s="48" t="s">
        <v>35</v>
      </c>
      <c r="B47" s="799" t="s">
        <v>36</v>
      </c>
      <c r="C47" s="799"/>
      <c r="D47" s="786"/>
      <c r="E47" s="772">
        <v>3</v>
      </c>
      <c r="F47" s="780"/>
      <c r="G47" s="780">
        <v>3</v>
      </c>
      <c r="H47" s="780"/>
      <c r="I47" s="776">
        <f>E31/G47</f>
        <v>7.333333333333333</v>
      </c>
      <c r="J47" s="776"/>
      <c r="K47" s="776">
        <f>E31/E47</f>
        <v>7.333333333333333</v>
      </c>
      <c r="L47" s="776"/>
      <c r="M47" s="45"/>
      <c r="N47" s="49"/>
      <c r="O47" s="49"/>
      <c r="P47" s="49"/>
      <c r="Q47" s="52"/>
      <c r="R47" s="52"/>
      <c r="S47" s="52"/>
      <c r="T47" s="52"/>
      <c r="U47" s="52"/>
      <c r="V47" s="52"/>
    </row>
    <row r="48" spans="1:22" s="81" customFormat="1" ht="16.5" customHeight="1">
      <c r="A48" s="48" t="s">
        <v>37</v>
      </c>
      <c r="B48" s="799" t="s">
        <v>42</v>
      </c>
      <c r="C48" s="799"/>
      <c r="D48" s="786"/>
      <c r="E48" s="772">
        <v>3</v>
      </c>
      <c r="F48" s="780"/>
      <c r="G48" s="780">
        <v>3</v>
      </c>
      <c r="H48" s="780"/>
      <c r="I48" s="776">
        <f>E34/G48</f>
        <v>7.333333333333333</v>
      </c>
      <c r="J48" s="776"/>
      <c r="K48" s="776">
        <f>E34/E48</f>
        <v>7.333333333333333</v>
      </c>
      <c r="L48" s="776"/>
      <c r="M48" s="45"/>
      <c r="N48" s="49"/>
      <c r="O48" s="49"/>
      <c r="P48" s="49"/>
      <c r="Q48" s="52"/>
      <c r="R48" s="52"/>
      <c r="S48" s="52"/>
      <c r="T48" s="52"/>
      <c r="U48" s="52"/>
      <c r="V48" s="52"/>
    </row>
    <row r="49" spans="1:22" s="81" customFormat="1" ht="16.5" customHeight="1">
      <c r="A49" s="48" t="s">
        <v>43</v>
      </c>
      <c r="B49" s="799" t="s">
        <v>44</v>
      </c>
      <c r="C49" s="799"/>
      <c r="D49" s="786"/>
      <c r="E49" s="772">
        <v>2</v>
      </c>
      <c r="F49" s="780"/>
      <c r="G49" s="780">
        <v>2</v>
      </c>
      <c r="H49" s="780"/>
      <c r="I49" s="776">
        <f>E35/G49</f>
        <v>6.5</v>
      </c>
      <c r="J49" s="776"/>
      <c r="K49" s="776">
        <f>E35/E49</f>
        <v>6.5</v>
      </c>
      <c r="L49" s="776"/>
      <c r="M49" s="45"/>
      <c r="N49" s="49"/>
      <c r="O49" s="49"/>
      <c r="P49" s="49"/>
      <c r="Q49" s="52"/>
      <c r="R49" s="52"/>
      <c r="S49" s="52"/>
      <c r="T49" s="52"/>
      <c r="U49" s="52"/>
      <c r="V49" s="52"/>
    </row>
    <row r="50" spans="1:22" s="81" customFormat="1" ht="16.5" customHeight="1" thickBot="1">
      <c r="A50" s="43" t="s">
        <v>6</v>
      </c>
      <c r="B50" s="787" t="s">
        <v>45</v>
      </c>
      <c r="C50" s="787"/>
      <c r="D50" s="788"/>
      <c r="E50" s="762">
        <v>5</v>
      </c>
      <c r="F50" s="781"/>
      <c r="G50" s="781">
        <v>4</v>
      </c>
      <c r="H50" s="781"/>
      <c r="I50" s="773">
        <f>E36/G50</f>
        <v>9.75</v>
      </c>
      <c r="J50" s="773"/>
      <c r="K50" s="773">
        <f>E36/E50</f>
        <v>7.8</v>
      </c>
      <c r="L50" s="773"/>
      <c r="M50" s="45"/>
      <c r="N50" s="49"/>
      <c r="O50" s="49"/>
      <c r="P50" s="49"/>
      <c r="Q50" s="52"/>
      <c r="R50" s="52"/>
      <c r="S50" s="52"/>
      <c r="T50" s="52"/>
      <c r="U50" s="52"/>
      <c r="V50" s="52"/>
    </row>
    <row r="51" spans="1:23" s="31" customFormat="1" ht="16.5" customHeight="1">
      <c r="A51" s="807" t="s">
        <v>633</v>
      </c>
      <c r="B51" s="807"/>
      <c r="C51" s="807"/>
      <c r="D51" s="807"/>
      <c r="E51" s="754">
        <f>SUM(E41:F50)</f>
        <v>35</v>
      </c>
      <c r="F51" s="754"/>
      <c r="G51" s="754">
        <f>SUM(G41:H50)</f>
        <v>37</v>
      </c>
      <c r="H51" s="754"/>
      <c r="I51" s="753"/>
      <c r="J51" s="753"/>
      <c r="K51" s="753"/>
      <c r="L51" s="753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32"/>
    </row>
    <row r="52" spans="1:19" ht="13.5" customHeight="1">
      <c r="A52" s="22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18" ht="13.5" customHeight="1">
      <c r="A53" s="22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545" customFormat="1" ht="13.5" customHeight="1">
      <c r="A54" s="22"/>
      <c r="B54" s="799"/>
      <c r="C54" s="799"/>
      <c r="D54" s="799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545" customFormat="1" ht="13.5" customHeight="1">
      <c r="A55" s="22"/>
      <c r="B55" s="799"/>
      <c r="C55" s="799"/>
      <c r="D55" s="799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545" customFormat="1" ht="13.5" customHeight="1">
      <c r="A56" s="22"/>
      <c r="B56" s="799"/>
      <c r="C56" s="799"/>
      <c r="D56" s="799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545" customFormat="1" ht="13.5" customHeight="1">
      <c r="A57" s="22"/>
      <c r="B57" s="799"/>
      <c r="C57" s="799"/>
      <c r="D57" s="799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545" customFormat="1" ht="13.5" customHeight="1">
      <c r="A58" s="22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3.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3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3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3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3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s="39" customFormat="1" ht="13.5" customHeight="1">
      <c r="A64" s="37"/>
      <c r="B64" s="37"/>
      <c r="C64" s="37"/>
      <c r="D64" s="37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 ht="19.5" customHeight="1">
      <c r="A65" s="816"/>
      <c r="B65" s="816"/>
      <c r="C65" s="816"/>
      <c r="D65" s="816"/>
      <c r="E65" s="816"/>
      <c r="F65" s="816"/>
      <c r="G65" s="816"/>
      <c r="H65" s="816"/>
      <c r="I65" s="816"/>
      <c r="J65" s="816"/>
      <c r="K65" s="23"/>
      <c r="L65" s="23"/>
      <c r="M65" s="23"/>
      <c r="N65" s="23"/>
      <c r="O65" s="23"/>
      <c r="P65" s="23"/>
      <c r="Q65" s="23"/>
      <c r="R65" s="23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</sheetData>
  <mergeCells count="273">
    <mergeCell ref="B54:D54"/>
    <mergeCell ref="B55:D55"/>
    <mergeCell ref="B56:D56"/>
    <mergeCell ref="B57:D57"/>
    <mergeCell ref="K51:L51"/>
    <mergeCell ref="E37:F37"/>
    <mergeCell ref="E51:F51"/>
    <mergeCell ref="G51:H51"/>
    <mergeCell ref="I51:J51"/>
    <mergeCell ref="K44:L44"/>
    <mergeCell ref="G44:H44"/>
    <mergeCell ref="G45:H45"/>
    <mergeCell ref="G46:H46"/>
    <mergeCell ref="G47:H47"/>
    <mergeCell ref="S37:T37"/>
    <mergeCell ref="U37:V37"/>
    <mergeCell ref="G37:H37"/>
    <mergeCell ref="I37:J37"/>
    <mergeCell ref="K37:L37"/>
    <mergeCell ref="M37:N37"/>
    <mergeCell ref="O37:P37"/>
    <mergeCell ref="Q37:R37"/>
    <mergeCell ref="T21:U21"/>
    <mergeCell ref="P13:S13"/>
    <mergeCell ref="T13:V13"/>
    <mergeCell ref="D21:E21"/>
    <mergeCell ref="F21:G21"/>
    <mergeCell ref="H21:I21"/>
    <mergeCell ref="J21:K21"/>
    <mergeCell ref="L21:M21"/>
    <mergeCell ref="N21:O21"/>
    <mergeCell ref="P21:Q21"/>
    <mergeCell ref="R21:S21"/>
    <mergeCell ref="T20:U20"/>
    <mergeCell ref="P12:S12"/>
    <mergeCell ref="T12:V12"/>
    <mergeCell ref="T19:U19"/>
    <mergeCell ref="T18:U18"/>
    <mergeCell ref="L17:Q17"/>
    <mergeCell ref="R17:V17"/>
    <mergeCell ref="L19:M19"/>
    <mergeCell ref="P19:Q19"/>
    <mergeCell ref="D20:E20"/>
    <mergeCell ref="F20:G20"/>
    <mergeCell ref="H20:I20"/>
    <mergeCell ref="J20:K20"/>
    <mergeCell ref="L20:M20"/>
    <mergeCell ref="N20:O20"/>
    <mergeCell ref="P20:Q20"/>
    <mergeCell ref="R20:S20"/>
    <mergeCell ref="H12:I12"/>
    <mergeCell ref="J12:K12"/>
    <mergeCell ref="L12:M12"/>
    <mergeCell ref="N12:O12"/>
    <mergeCell ref="F17:K17"/>
    <mergeCell ref="H18:I18"/>
    <mergeCell ref="J18:K18"/>
    <mergeCell ref="F13:G13"/>
    <mergeCell ref="H13:I13"/>
    <mergeCell ref="L7:V7"/>
    <mergeCell ref="B49:D49"/>
    <mergeCell ref="B44:D44"/>
    <mergeCell ref="K48:L48"/>
    <mergeCell ref="K45:L45"/>
    <mergeCell ref="I46:J46"/>
    <mergeCell ref="K46:L46"/>
    <mergeCell ref="I47:J47"/>
    <mergeCell ref="D12:E12"/>
    <mergeCell ref="F12:G12"/>
    <mergeCell ref="E24:V24"/>
    <mergeCell ref="N23:V23"/>
    <mergeCell ref="B45:D45"/>
    <mergeCell ref="B46:D46"/>
    <mergeCell ref="B42:D42"/>
    <mergeCell ref="B43:D43"/>
    <mergeCell ref="B41:D41"/>
    <mergeCell ref="K42:L42"/>
    <mergeCell ref="K43:L43"/>
    <mergeCell ref="I44:J44"/>
    <mergeCell ref="B50:D50"/>
    <mergeCell ref="B47:D47"/>
    <mergeCell ref="B48:D48"/>
    <mergeCell ref="K50:L50"/>
    <mergeCell ref="K49:L49"/>
    <mergeCell ref="G49:H49"/>
    <mergeCell ref="G50:H50"/>
    <mergeCell ref="K47:L47"/>
    <mergeCell ref="I50:J50"/>
    <mergeCell ref="E50:F50"/>
    <mergeCell ref="G48:H48"/>
    <mergeCell ref="E46:F46"/>
    <mergeCell ref="E47:F47"/>
    <mergeCell ref="E48:F48"/>
    <mergeCell ref="E49:F49"/>
    <mergeCell ref="I45:J45"/>
    <mergeCell ref="I49:J49"/>
    <mergeCell ref="G42:H42"/>
    <mergeCell ref="G43:H43"/>
    <mergeCell ref="I48:J48"/>
    <mergeCell ref="I43:J43"/>
    <mergeCell ref="I42:J42"/>
    <mergeCell ref="E42:F42"/>
    <mergeCell ref="E43:F43"/>
    <mergeCell ref="E44:F44"/>
    <mergeCell ref="E45:F45"/>
    <mergeCell ref="E38:F40"/>
    <mergeCell ref="E41:F41"/>
    <mergeCell ref="K38:L40"/>
    <mergeCell ref="K41:L41"/>
    <mergeCell ref="G38:H40"/>
    <mergeCell ref="G41:H41"/>
    <mergeCell ref="I38:J40"/>
    <mergeCell ref="I41:J41"/>
    <mergeCell ref="U34:V34"/>
    <mergeCell ref="S35:T35"/>
    <mergeCell ref="U35:V35"/>
    <mergeCell ref="S36:T36"/>
    <mergeCell ref="U36:V36"/>
    <mergeCell ref="U33:V33"/>
    <mergeCell ref="S30:T30"/>
    <mergeCell ref="U30:V30"/>
    <mergeCell ref="S31:T31"/>
    <mergeCell ref="U31:V31"/>
    <mergeCell ref="U28:V28"/>
    <mergeCell ref="S29:T29"/>
    <mergeCell ref="U29:V29"/>
    <mergeCell ref="S32:T32"/>
    <mergeCell ref="U32:V32"/>
    <mergeCell ref="U26:V26"/>
    <mergeCell ref="S27:T27"/>
    <mergeCell ref="O25:R25"/>
    <mergeCell ref="S25:V25"/>
    <mergeCell ref="O26:P26"/>
    <mergeCell ref="O27:P27"/>
    <mergeCell ref="U27:V27"/>
    <mergeCell ref="Q34:R34"/>
    <mergeCell ref="Q35:R35"/>
    <mergeCell ref="Q36:R36"/>
    <mergeCell ref="S26:T26"/>
    <mergeCell ref="S28:T28"/>
    <mergeCell ref="S33:T33"/>
    <mergeCell ref="S34:T34"/>
    <mergeCell ref="Q32:R32"/>
    <mergeCell ref="Q33:R33"/>
    <mergeCell ref="Q30:R30"/>
    <mergeCell ref="Q31:R31"/>
    <mergeCell ref="Q26:R26"/>
    <mergeCell ref="Q27:R27"/>
    <mergeCell ref="Q28:R28"/>
    <mergeCell ref="Q29:R29"/>
    <mergeCell ref="O31:P31"/>
    <mergeCell ref="O34:P34"/>
    <mergeCell ref="O35:P35"/>
    <mergeCell ref="O36:P36"/>
    <mergeCell ref="O28:P28"/>
    <mergeCell ref="O29:P29"/>
    <mergeCell ref="M31:N31"/>
    <mergeCell ref="M34:N34"/>
    <mergeCell ref="M32:N32"/>
    <mergeCell ref="M33:N33"/>
    <mergeCell ref="M30:N30"/>
    <mergeCell ref="O32:P32"/>
    <mergeCell ref="O33:P33"/>
    <mergeCell ref="O30:P30"/>
    <mergeCell ref="M35:N35"/>
    <mergeCell ref="M36:N36"/>
    <mergeCell ref="K34:L34"/>
    <mergeCell ref="K35:L35"/>
    <mergeCell ref="K36:L36"/>
    <mergeCell ref="M26:N26"/>
    <mergeCell ref="M27:N27"/>
    <mergeCell ref="M28:N28"/>
    <mergeCell ref="M29:N29"/>
    <mergeCell ref="I35:J35"/>
    <mergeCell ref="I36:J36"/>
    <mergeCell ref="K26:L26"/>
    <mergeCell ref="K27:L27"/>
    <mergeCell ref="K28:L28"/>
    <mergeCell ref="K29:L29"/>
    <mergeCell ref="K32:L32"/>
    <mergeCell ref="K33:L33"/>
    <mergeCell ref="K30:L30"/>
    <mergeCell ref="K31:L31"/>
    <mergeCell ref="G35:H35"/>
    <mergeCell ref="G36:H36"/>
    <mergeCell ref="I27:J27"/>
    <mergeCell ref="I28:J28"/>
    <mergeCell ref="I29:J29"/>
    <mergeCell ref="I32:J32"/>
    <mergeCell ref="I33:J33"/>
    <mergeCell ref="I30:J30"/>
    <mergeCell ref="I31:J31"/>
    <mergeCell ref="I34:J34"/>
    <mergeCell ref="E35:F35"/>
    <mergeCell ref="E36:F36"/>
    <mergeCell ref="G27:H27"/>
    <mergeCell ref="G28:H28"/>
    <mergeCell ref="G29:H29"/>
    <mergeCell ref="G32:H32"/>
    <mergeCell ref="G33:H33"/>
    <mergeCell ref="G30:H30"/>
    <mergeCell ref="G31:H31"/>
    <mergeCell ref="G34:H34"/>
    <mergeCell ref="E33:F33"/>
    <mergeCell ref="E30:F30"/>
    <mergeCell ref="E31:F31"/>
    <mergeCell ref="E34:F34"/>
    <mergeCell ref="E27:F27"/>
    <mergeCell ref="E28:F28"/>
    <mergeCell ref="E29:F29"/>
    <mergeCell ref="E32:F32"/>
    <mergeCell ref="E25:F26"/>
    <mergeCell ref="L9:O10"/>
    <mergeCell ref="N18:O18"/>
    <mergeCell ref="N19:O19"/>
    <mergeCell ref="N11:O11"/>
    <mergeCell ref="G26:H26"/>
    <mergeCell ref="I26:J26"/>
    <mergeCell ref="G25:J25"/>
    <mergeCell ref="K25:N25"/>
    <mergeCell ref="D18:E18"/>
    <mergeCell ref="B31:D31"/>
    <mergeCell ref="B34:D34"/>
    <mergeCell ref="B35:D35"/>
    <mergeCell ref="B36:D36"/>
    <mergeCell ref="A51:D51"/>
    <mergeCell ref="A24:D26"/>
    <mergeCell ref="B27:D27"/>
    <mergeCell ref="B28:D28"/>
    <mergeCell ref="B29:D29"/>
    <mergeCell ref="B32:D32"/>
    <mergeCell ref="B33:D33"/>
    <mergeCell ref="B30:D30"/>
    <mergeCell ref="A37:B37"/>
    <mergeCell ref="A38:D40"/>
    <mergeCell ref="R19:S19"/>
    <mergeCell ref="R18:S18"/>
    <mergeCell ref="L18:M18"/>
    <mergeCell ref="P18:Q18"/>
    <mergeCell ref="D19:E19"/>
    <mergeCell ref="F19:G19"/>
    <mergeCell ref="H19:I19"/>
    <mergeCell ref="J19:K19"/>
    <mergeCell ref="T11:V11"/>
    <mergeCell ref="L11:M11"/>
    <mergeCell ref="P9:S10"/>
    <mergeCell ref="B16:V16"/>
    <mergeCell ref="J11:K11"/>
    <mergeCell ref="J9:K10"/>
    <mergeCell ref="D13:E13"/>
    <mergeCell ref="J13:K13"/>
    <mergeCell ref="L13:M13"/>
    <mergeCell ref="N13:O13"/>
    <mergeCell ref="L8:V8"/>
    <mergeCell ref="P11:S11"/>
    <mergeCell ref="A65:J65"/>
    <mergeCell ref="F8:K8"/>
    <mergeCell ref="D11:E11"/>
    <mergeCell ref="F11:G11"/>
    <mergeCell ref="H11:I11"/>
    <mergeCell ref="B8:E8"/>
    <mergeCell ref="F9:G10"/>
    <mergeCell ref="T9:V10"/>
    <mergeCell ref="A1:V2"/>
    <mergeCell ref="A8:A10"/>
    <mergeCell ref="A16:A18"/>
    <mergeCell ref="C9:C10"/>
    <mergeCell ref="D9:E10"/>
    <mergeCell ref="H9:I10"/>
    <mergeCell ref="B9:B10"/>
    <mergeCell ref="B17:E17"/>
    <mergeCell ref="F18:G18"/>
    <mergeCell ref="A5:V6"/>
  </mergeCells>
  <printOptions/>
  <pageMargins left="0.3937007874015748" right="0.9055118110236221" top="0.7874015748031497" bottom="0.7874015748031497" header="0.3937007874015748" footer="0.5905511811023623"/>
  <pageSetup horizontalDpi="300" verticalDpi="300" orientation="portrait" paperSize="9" r:id="rId2"/>
  <headerFooter alignWithMargins="0">
    <oddHeader>&amp;L&amp;"ＭＳ Ｐゴシック,太字"&amp;10教育・文化</oddHeader>
    <oddFooter>&amp;C&amp;"ＭＳ 明朝,標準"&amp;10 50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BP64"/>
  <sheetViews>
    <sheetView showGridLines="0" view="pageBreakPreview" zoomScaleSheetLayoutView="100" workbookViewId="0" topLeftCell="A25">
      <selection activeCell="U14" sqref="U14"/>
    </sheetView>
  </sheetViews>
  <sheetFormatPr defaultColWidth="9.00390625" defaultRowHeight="13.5"/>
  <cols>
    <col min="1" max="1" width="9.75390625" style="36" customWidth="1"/>
    <col min="2" max="2" width="9.625" style="36" customWidth="1"/>
    <col min="3" max="3" width="0.6171875" style="36" customWidth="1"/>
    <col min="4" max="4" width="7.25390625" style="36" customWidth="1"/>
    <col min="5" max="5" width="3.00390625" style="36" customWidth="1"/>
    <col min="6" max="6" width="1.37890625" style="36" customWidth="1"/>
    <col min="7" max="7" width="3.50390625" style="36" customWidth="1"/>
    <col min="8" max="8" width="5.125" style="36" customWidth="1"/>
    <col min="9" max="9" width="1.12109375" style="36" customWidth="1"/>
    <col min="10" max="10" width="1.625" style="36" customWidth="1"/>
    <col min="11" max="11" width="7.125" style="36" customWidth="1"/>
    <col min="12" max="12" width="0.875" style="36" customWidth="1"/>
    <col min="13" max="13" width="7.625" style="36" customWidth="1"/>
    <col min="14" max="14" width="1.4921875" style="36" customWidth="1"/>
    <col min="15" max="15" width="0.6171875" style="36" customWidth="1"/>
    <col min="16" max="16" width="5.75390625" style="36" customWidth="1"/>
    <col min="17" max="17" width="3.625" style="36" customWidth="1"/>
    <col min="18" max="18" width="0.37109375" style="36" customWidth="1"/>
    <col min="19" max="19" width="3.875" style="36" customWidth="1"/>
    <col min="20" max="20" width="5.75390625" style="36" customWidth="1"/>
    <col min="21" max="21" width="2.125" style="36" customWidth="1"/>
    <col min="22" max="22" width="7.875" style="36" customWidth="1"/>
    <col min="23" max="23" width="4.00390625" style="36" customWidth="1"/>
    <col min="24" max="39" width="4.00390625" style="506" customWidth="1"/>
    <col min="40" max="50" width="3.625" style="506" customWidth="1"/>
    <col min="51" max="64" width="4.50390625" style="506" customWidth="1"/>
    <col min="65" max="65" width="8.625" style="506" customWidth="1"/>
    <col min="66" max="68" width="4.50390625" style="506" customWidth="1"/>
    <col min="69" max="69" width="4.50390625" style="36" customWidth="1"/>
    <col min="70" max="16384" width="9.00390625" style="36" customWidth="1"/>
  </cols>
  <sheetData>
    <row r="1" spans="1:68" s="76" customFormat="1" ht="13.5" customHeight="1">
      <c r="A1" s="811"/>
      <c r="B1" s="811"/>
      <c r="C1" s="811"/>
      <c r="D1" s="811"/>
      <c r="E1" s="811"/>
      <c r="F1" s="385"/>
      <c r="G1" s="385"/>
      <c r="H1" s="385"/>
      <c r="I1" s="385"/>
      <c r="J1" s="385"/>
      <c r="K1" s="386"/>
      <c r="L1" s="386"/>
      <c r="M1" s="386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  <c r="BK1" s="388"/>
      <c r="BL1" s="388"/>
      <c r="BM1" s="388"/>
      <c r="BN1" s="388"/>
      <c r="BO1" s="388"/>
      <c r="BP1" s="388"/>
    </row>
    <row r="2" spans="1:68" s="76" customFormat="1" ht="13.5" customHeight="1">
      <c r="A2" s="811"/>
      <c r="B2" s="811"/>
      <c r="C2" s="811"/>
      <c r="D2" s="811"/>
      <c r="E2" s="811"/>
      <c r="F2" s="387"/>
      <c r="G2" s="387"/>
      <c r="H2" s="387"/>
      <c r="I2" s="387"/>
      <c r="J2" s="387"/>
      <c r="K2" s="387"/>
      <c r="L2" s="387"/>
      <c r="M2" s="387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  <c r="BK2" s="388"/>
      <c r="BL2" s="388"/>
      <c r="BM2" s="388"/>
      <c r="BN2" s="388"/>
      <c r="BO2" s="388"/>
      <c r="BP2" s="388"/>
    </row>
    <row r="3" spans="1:68" s="76" customFormat="1" ht="15" customHeight="1" thickBot="1">
      <c r="A3" s="850" t="s">
        <v>53</v>
      </c>
      <c r="B3" s="850"/>
      <c r="C3" s="28"/>
      <c r="D3" s="28"/>
      <c r="E3" s="70"/>
      <c r="F3" s="70"/>
      <c r="G3" s="70"/>
      <c r="H3" s="70"/>
      <c r="I3" s="70"/>
      <c r="J3" s="70"/>
      <c r="K3" s="70"/>
      <c r="L3" s="70"/>
      <c r="M3" s="70"/>
      <c r="N3" s="781" t="s">
        <v>616</v>
      </c>
      <c r="O3" s="781"/>
      <c r="P3" s="781"/>
      <c r="Q3" s="781"/>
      <c r="R3" s="781"/>
      <c r="S3" s="781"/>
      <c r="T3" s="781"/>
      <c r="U3" s="781"/>
      <c r="V3" s="781"/>
      <c r="W3" s="129"/>
      <c r="X3" s="758" t="s">
        <v>655</v>
      </c>
      <c r="Y3" s="759"/>
      <c r="Z3" s="759"/>
      <c r="AA3" s="759"/>
      <c r="AB3" s="759"/>
      <c r="AC3" s="759"/>
      <c r="AD3" s="759"/>
      <c r="AE3" s="759"/>
      <c r="AF3" s="759"/>
      <c r="AG3" s="759"/>
      <c r="AH3" s="759"/>
      <c r="AI3" s="759"/>
      <c r="AJ3" s="759"/>
      <c r="AK3" s="759"/>
      <c r="AL3" s="760"/>
      <c r="AM3" s="389"/>
      <c r="AN3" s="389"/>
      <c r="AO3" s="388"/>
      <c r="AP3" s="388"/>
      <c r="AQ3" s="388"/>
      <c r="AR3" s="388"/>
      <c r="AS3" s="388"/>
      <c r="AT3" s="388"/>
      <c r="AU3" s="388"/>
      <c r="AV3" s="761" t="s">
        <v>645</v>
      </c>
      <c r="AW3" s="750"/>
      <c r="AX3" s="750"/>
      <c r="AY3" s="750"/>
      <c r="AZ3" s="750"/>
      <c r="BA3" s="750"/>
      <c r="BB3" s="750"/>
      <c r="BC3" s="750"/>
      <c r="BD3" s="750"/>
      <c r="BE3" s="750"/>
      <c r="BF3" s="750"/>
      <c r="BG3" s="750"/>
      <c r="BH3" s="750"/>
      <c r="BI3" s="750"/>
      <c r="BJ3" s="750"/>
      <c r="BK3" s="750"/>
      <c r="BL3" s="751"/>
      <c r="BM3" s="388"/>
      <c r="BN3" s="388"/>
      <c r="BO3" s="388"/>
      <c r="BP3" s="388"/>
    </row>
    <row r="4" spans="1:68" s="76" customFormat="1" ht="18" customHeight="1">
      <c r="A4" s="853" t="s">
        <v>54</v>
      </c>
      <c r="B4" s="854"/>
      <c r="C4" s="716" t="s">
        <v>55</v>
      </c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7"/>
      <c r="Q4" s="717"/>
      <c r="R4" s="717"/>
      <c r="S4" s="841"/>
      <c r="T4" s="842" t="s">
        <v>48</v>
      </c>
      <c r="U4" s="843"/>
      <c r="V4" s="846" t="s">
        <v>56</v>
      </c>
      <c r="W4" s="129"/>
      <c r="X4" s="737" t="s">
        <v>57</v>
      </c>
      <c r="Y4" s="738"/>
      <c r="Z4" s="731"/>
      <c r="AA4" s="732">
        <v>1</v>
      </c>
      <c r="AB4" s="733"/>
      <c r="AC4" s="734">
        <v>2</v>
      </c>
      <c r="AD4" s="735"/>
      <c r="AE4" s="732">
        <v>3</v>
      </c>
      <c r="AF4" s="733"/>
      <c r="AG4" s="734">
        <v>4</v>
      </c>
      <c r="AH4" s="735"/>
      <c r="AI4" s="732">
        <v>5</v>
      </c>
      <c r="AJ4" s="733"/>
      <c r="AK4" s="734">
        <v>6</v>
      </c>
      <c r="AL4" s="735"/>
      <c r="AM4" s="389"/>
      <c r="AN4" s="740" t="s">
        <v>48</v>
      </c>
      <c r="AO4" s="741"/>
      <c r="AP4" s="741"/>
      <c r="AQ4" s="741"/>
      <c r="AR4" s="741"/>
      <c r="AS4" s="741"/>
      <c r="AT4" s="736"/>
      <c r="AU4" s="390"/>
      <c r="AV4" s="755" t="s">
        <v>654</v>
      </c>
      <c r="AW4" s="745"/>
      <c r="AX4" s="756"/>
      <c r="AY4" s="757" t="s">
        <v>646</v>
      </c>
      <c r="AZ4" s="746"/>
      <c r="BA4" s="755" t="s">
        <v>647</v>
      </c>
      <c r="BB4" s="756"/>
      <c r="BC4" s="757" t="s">
        <v>648</v>
      </c>
      <c r="BD4" s="746"/>
      <c r="BE4" s="755" t="s">
        <v>649</v>
      </c>
      <c r="BF4" s="756"/>
      <c r="BG4" s="757" t="s">
        <v>652</v>
      </c>
      <c r="BH4" s="746"/>
      <c r="BI4" s="755" t="s">
        <v>650</v>
      </c>
      <c r="BJ4" s="756"/>
      <c r="BK4" s="757" t="s">
        <v>651</v>
      </c>
      <c r="BL4" s="756"/>
      <c r="BM4" s="388"/>
      <c r="BN4" s="388"/>
      <c r="BO4" s="388"/>
      <c r="BP4" s="388"/>
    </row>
    <row r="5" spans="1:68" s="76" customFormat="1" ht="18" customHeight="1" thickBot="1">
      <c r="A5" s="855"/>
      <c r="B5" s="856"/>
      <c r="C5" s="838" t="s">
        <v>57</v>
      </c>
      <c r="D5" s="840"/>
      <c r="E5" s="838" t="s">
        <v>58</v>
      </c>
      <c r="F5" s="839"/>
      <c r="G5" s="840"/>
      <c r="H5" s="838" t="s">
        <v>59</v>
      </c>
      <c r="I5" s="839"/>
      <c r="J5" s="840"/>
      <c r="K5" s="838" t="s">
        <v>60</v>
      </c>
      <c r="L5" s="840"/>
      <c r="M5" s="72" t="s">
        <v>61</v>
      </c>
      <c r="N5" s="838" t="s">
        <v>62</v>
      </c>
      <c r="O5" s="839"/>
      <c r="P5" s="840"/>
      <c r="Q5" s="838" t="s">
        <v>63</v>
      </c>
      <c r="R5" s="839"/>
      <c r="S5" s="840"/>
      <c r="T5" s="844"/>
      <c r="U5" s="845"/>
      <c r="V5" s="847"/>
      <c r="W5" s="129"/>
      <c r="X5" s="391" t="s">
        <v>7</v>
      </c>
      <c r="Y5" s="392" t="s">
        <v>25</v>
      </c>
      <c r="Z5" s="393" t="s">
        <v>26</v>
      </c>
      <c r="AA5" s="394" t="s">
        <v>25</v>
      </c>
      <c r="AB5" s="395" t="s">
        <v>26</v>
      </c>
      <c r="AC5" s="396" t="s">
        <v>25</v>
      </c>
      <c r="AD5" s="393" t="s">
        <v>26</v>
      </c>
      <c r="AE5" s="394" t="s">
        <v>25</v>
      </c>
      <c r="AF5" s="395" t="s">
        <v>26</v>
      </c>
      <c r="AG5" s="396" t="s">
        <v>25</v>
      </c>
      <c r="AH5" s="393" t="s">
        <v>26</v>
      </c>
      <c r="AI5" s="394" t="s">
        <v>25</v>
      </c>
      <c r="AJ5" s="395" t="s">
        <v>26</v>
      </c>
      <c r="AK5" s="396" t="s">
        <v>25</v>
      </c>
      <c r="AL5" s="393" t="s">
        <v>26</v>
      </c>
      <c r="AM5" s="389"/>
      <c r="AN5" s="397">
        <v>1</v>
      </c>
      <c r="AO5" s="398">
        <v>2</v>
      </c>
      <c r="AP5" s="398">
        <v>3</v>
      </c>
      <c r="AQ5" s="398">
        <v>4</v>
      </c>
      <c r="AR5" s="398">
        <v>5</v>
      </c>
      <c r="AS5" s="399">
        <v>6</v>
      </c>
      <c r="AT5" s="400" t="s">
        <v>653</v>
      </c>
      <c r="AU5" s="401"/>
      <c r="AV5" s="402" t="s">
        <v>7</v>
      </c>
      <c r="AW5" s="403" t="s">
        <v>25</v>
      </c>
      <c r="AX5" s="404" t="s">
        <v>26</v>
      </c>
      <c r="AY5" s="405" t="s">
        <v>25</v>
      </c>
      <c r="AZ5" s="406" t="s">
        <v>26</v>
      </c>
      <c r="BA5" s="407" t="s">
        <v>25</v>
      </c>
      <c r="BB5" s="404" t="s">
        <v>26</v>
      </c>
      <c r="BC5" s="405" t="s">
        <v>25</v>
      </c>
      <c r="BD5" s="406" t="s">
        <v>26</v>
      </c>
      <c r="BE5" s="407" t="s">
        <v>25</v>
      </c>
      <c r="BF5" s="404" t="s">
        <v>26</v>
      </c>
      <c r="BG5" s="405" t="s">
        <v>25</v>
      </c>
      <c r="BH5" s="406" t="s">
        <v>26</v>
      </c>
      <c r="BI5" s="407" t="s">
        <v>25</v>
      </c>
      <c r="BJ5" s="404" t="s">
        <v>26</v>
      </c>
      <c r="BK5" s="405" t="s">
        <v>25</v>
      </c>
      <c r="BL5" s="404" t="s">
        <v>26</v>
      </c>
      <c r="BM5" s="388"/>
      <c r="BN5" s="388"/>
      <c r="BO5" s="388"/>
      <c r="BP5" s="388"/>
    </row>
    <row r="6" spans="1:68" s="76" customFormat="1" ht="18" customHeight="1" thickBot="1">
      <c r="A6" s="857" t="s">
        <v>57</v>
      </c>
      <c r="B6" s="858"/>
      <c r="C6" s="836">
        <f>SUM(C7:D14)</f>
        <v>3055</v>
      </c>
      <c r="D6" s="835"/>
      <c r="E6" s="835">
        <f>SUM(E7:G14)</f>
        <v>509</v>
      </c>
      <c r="F6" s="835"/>
      <c r="G6" s="835"/>
      <c r="H6" s="835">
        <f>SUM(H7:J14)</f>
        <v>530</v>
      </c>
      <c r="I6" s="835"/>
      <c r="J6" s="835"/>
      <c r="K6" s="835">
        <f>SUM(K7:L14)</f>
        <v>454</v>
      </c>
      <c r="L6" s="835"/>
      <c r="M6" s="73">
        <f>SUM(M7:M14)</f>
        <v>527</v>
      </c>
      <c r="N6" s="835">
        <f>SUM(N7:P14)</f>
        <v>516</v>
      </c>
      <c r="O6" s="835"/>
      <c r="P6" s="835"/>
      <c r="Q6" s="835">
        <f>SUM(Q7:S14)</f>
        <v>519</v>
      </c>
      <c r="R6" s="835"/>
      <c r="S6" s="835"/>
      <c r="T6" s="835">
        <f>SUM(T7:U14)</f>
        <v>115</v>
      </c>
      <c r="U6" s="835"/>
      <c r="V6" s="73">
        <f>SUM(V7:V14)</f>
        <v>165</v>
      </c>
      <c r="W6" s="129"/>
      <c r="X6" s="408">
        <f aca="true" t="shared" si="0" ref="X6:AK6">SUM(X7:X14)</f>
        <v>3055</v>
      </c>
      <c r="Y6" s="409">
        <f t="shared" si="0"/>
        <v>1553</v>
      </c>
      <c r="Z6" s="410">
        <f t="shared" si="0"/>
        <v>1502</v>
      </c>
      <c r="AA6" s="411">
        <f t="shared" si="0"/>
        <v>272</v>
      </c>
      <c r="AB6" s="412">
        <f t="shared" si="0"/>
        <v>237</v>
      </c>
      <c r="AC6" s="413">
        <f t="shared" si="0"/>
        <v>254</v>
      </c>
      <c r="AD6" s="414">
        <f t="shared" si="0"/>
        <v>276</v>
      </c>
      <c r="AE6" s="411">
        <f t="shared" si="0"/>
        <v>240</v>
      </c>
      <c r="AF6" s="412">
        <f t="shared" si="0"/>
        <v>214</v>
      </c>
      <c r="AG6" s="413">
        <f t="shared" si="0"/>
        <v>267</v>
      </c>
      <c r="AH6" s="414">
        <f t="shared" si="0"/>
        <v>260</v>
      </c>
      <c r="AI6" s="411">
        <f t="shared" si="0"/>
        <v>261</v>
      </c>
      <c r="AJ6" s="412">
        <f t="shared" si="0"/>
        <v>255</v>
      </c>
      <c r="AK6" s="413">
        <f t="shared" si="0"/>
        <v>259</v>
      </c>
      <c r="AL6" s="414">
        <f>SUM(AL7:AL14)</f>
        <v>260</v>
      </c>
      <c r="AM6" s="389"/>
      <c r="AN6" s="415">
        <f aca="true" t="shared" si="1" ref="AN6:AT6">SUM(AN7:AN14)</f>
        <v>18</v>
      </c>
      <c r="AO6" s="416">
        <f t="shared" si="1"/>
        <v>19</v>
      </c>
      <c r="AP6" s="416">
        <f t="shared" si="1"/>
        <v>15</v>
      </c>
      <c r="AQ6" s="416">
        <f t="shared" si="1"/>
        <v>17</v>
      </c>
      <c r="AR6" s="416">
        <f t="shared" si="1"/>
        <v>16</v>
      </c>
      <c r="AS6" s="417">
        <f t="shared" si="1"/>
        <v>16</v>
      </c>
      <c r="AT6" s="417">
        <f t="shared" si="1"/>
        <v>15</v>
      </c>
      <c r="AU6" s="418"/>
      <c r="AV6" s="419">
        <f>AW6+AX6</f>
        <v>166</v>
      </c>
      <c r="AW6" s="420">
        <f>AY6+BA6+BC6+BE6+BG6+BI6+BK6</f>
        <v>47</v>
      </c>
      <c r="AX6" s="421">
        <f>AZ6+BB6+BD6+BF6+BH6+BJ6+BL6</f>
        <v>119</v>
      </c>
      <c r="AY6" s="422">
        <f>SUM(AY7:AY14)</f>
        <v>6</v>
      </c>
      <c r="AZ6" s="423">
        <f aca="true" t="shared" si="2" ref="AZ6:BL6">SUM(AZ7:AZ14)</f>
        <v>2</v>
      </c>
      <c r="BA6" s="424">
        <f t="shared" si="2"/>
        <v>6</v>
      </c>
      <c r="BB6" s="425">
        <f t="shared" si="2"/>
        <v>2</v>
      </c>
      <c r="BC6" s="422">
        <f t="shared" si="2"/>
        <v>34</v>
      </c>
      <c r="BD6" s="423">
        <f t="shared" si="2"/>
        <v>101</v>
      </c>
      <c r="BE6" s="424">
        <f t="shared" si="2"/>
        <v>0</v>
      </c>
      <c r="BF6" s="425">
        <f t="shared" si="2"/>
        <v>8</v>
      </c>
      <c r="BG6" s="422">
        <f t="shared" si="2"/>
        <v>0</v>
      </c>
      <c r="BH6" s="423">
        <f t="shared" si="2"/>
        <v>0</v>
      </c>
      <c r="BI6" s="424">
        <f t="shared" si="2"/>
        <v>1</v>
      </c>
      <c r="BJ6" s="425">
        <f t="shared" si="2"/>
        <v>6</v>
      </c>
      <c r="BK6" s="422">
        <f t="shared" si="2"/>
        <v>0</v>
      </c>
      <c r="BL6" s="425">
        <f t="shared" si="2"/>
        <v>0</v>
      </c>
      <c r="BM6" s="426"/>
      <c r="BN6" s="388"/>
      <c r="BO6" s="388"/>
      <c r="BP6" s="388"/>
    </row>
    <row r="7" spans="1:68" s="76" customFormat="1" ht="18" customHeight="1">
      <c r="A7" s="859" t="s">
        <v>64</v>
      </c>
      <c r="B7" s="860"/>
      <c r="C7" s="722">
        <f aca="true" t="shared" si="3" ref="C7:C14">SUM(E7:S7)</f>
        <v>463</v>
      </c>
      <c r="D7" s="720"/>
      <c r="E7" s="720">
        <f>AA7+AB7</f>
        <v>93</v>
      </c>
      <c r="F7" s="720"/>
      <c r="G7" s="720"/>
      <c r="H7" s="720">
        <f>AC7+AD7</f>
        <v>85</v>
      </c>
      <c r="I7" s="720"/>
      <c r="J7" s="720"/>
      <c r="K7" s="720">
        <f>AE7+AF7</f>
        <v>70</v>
      </c>
      <c r="L7" s="720"/>
      <c r="M7" s="383">
        <f>AG7+AH7</f>
        <v>64</v>
      </c>
      <c r="N7" s="720">
        <f>AI7+AJ7</f>
        <v>85</v>
      </c>
      <c r="O7" s="720"/>
      <c r="P7" s="720"/>
      <c r="Q7" s="720">
        <f>AK7+AL7</f>
        <v>66</v>
      </c>
      <c r="R7" s="720"/>
      <c r="S7" s="720"/>
      <c r="T7" s="720">
        <v>18</v>
      </c>
      <c r="U7" s="720"/>
      <c r="V7" s="383">
        <f>AV7</f>
        <v>28</v>
      </c>
      <c r="W7" s="129"/>
      <c r="X7" s="427">
        <f aca="true" t="shared" si="4" ref="X7:X14">Y7+Z7</f>
        <v>463</v>
      </c>
      <c r="Y7" s="428">
        <f aca="true" t="shared" si="5" ref="Y7:Z14">AA7+AC7+AE7+AG7+AI7+AK7</f>
        <v>215</v>
      </c>
      <c r="Z7" s="429">
        <f t="shared" si="5"/>
        <v>248</v>
      </c>
      <c r="AA7" s="430">
        <v>44</v>
      </c>
      <c r="AB7" s="431">
        <v>49</v>
      </c>
      <c r="AC7" s="432">
        <v>35</v>
      </c>
      <c r="AD7" s="433">
        <v>50</v>
      </c>
      <c r="AE7" s="434">
        <v>36</v>
      </c>
      <c r="AF7" s="431">
        <v>34</v>
      </c>
      <c r="AG7" s="432">
        <v>30</v>
      </c>
      <c r="AH7" s="433">
        <v>34</v>
      </c>
      <c r="AI7" s="434">
        <v>43</v>
      </c>
      <c r="AJ7" s="431">
        <v>42</v>
      </c>
      <c r="AK7" s="432">
        <v>27</v>
      </c>
      <c r="AL7" s="435">
        <v>39</v>
      </c>
      <c r="AM7" s="389"/>
      <c r="AN7" s="436">
        <v>3</v>
      </c>
      <c r="AO7" s="437">
        <v>3</v>
      </c>
      <c r="AP7" s="437">
        <v>2</v>
      </c>
      <c r="AQ7" s="437">
        <v>2</v>
      </c>
      <c r="AR7" s="437">
        <v>3</v>
      </c>
      <c r="AS7" s="438">
        <v>2</v>
      </c>
      <c r="AT7" s="439">
        <v>4</v>
      </c>
      <c r="AU7" s="440"/>
      <c r="AV7" s="441">
        <f aca="true" t="shared" si="6" ref="AV7:AV14">AW7+AX7</f>
        <v>28</v>
      </c>
      <c r="AW7" s="442">
        <f aca="true" t="shared" si="7" ref="AW7:AW14">AY7+BA7+BC7+BE7+BG7+BI7+BK7</f>
        <v>8</v>
      </c>
      <c r="AX7" s="443">
        <f aca="true" t="shared" si="8" ref="AX7:AX14">AZ7+BB7+BD7+BF7+BH7+BJ7+BL7</f>
        <v>20</v>
      </c>
      <c r="AY7" s="444">
        <v>1</v>
      </c>
      <c r="AZ7" s="445"/>
      <c r="BA7" s="446">
        <v>1</v>
      </c>
      <c r="BB7" s="447"/>
      <c r="BC7" s="448">
        <v>6</v>
      </c>
      <c r="BD7" s="445">
        <v>17</v>
      </c>
      <c r="BE7" s="446"/>
      <c r="BF7" s="447">
        <v>1</v>
      </c>
      <c r="BG7" s="448"/>
      <c r="BH7" s="445"/>
      <c r="BI7" s="446"/>
      <c r="BJ7" s="447">
        <v>2</v>
      </c>
      <c r="BK7" s="448"/>
      <c r="BL7" s="449"/>
      <c r="BM7" s="426" t="str">
        <f aca="true" t="shared" si="9" ref="BM7:BM14">A7</f>
        <v>出町小学校</v>
      </c>
      <c r="BN7" s="388"/>
      <c r="BO7" s="388"/>
      <c r="BP7" s="388"/>
    </row>
    <row r="8" spans="1:68" s="76" customFormat="1" ht="18" customHeight="1">
      <c r="A8" s="848" t="s">
        <v>65</v>
      </c>
      <c r="B8" s="786"/>
      <c r="C8" s="722">
        <f t="shared" si="3"/>
        <v>219</v>
      </c>
      <c r="D8" s="720"/>
      <c r="E8" s="720">
        <f aca="true" t="shared" si="10" ref="E8:E14">AA8+AB8</f>
        <v>48</v>
      </c>
      <c r="F8" s="720"/>
      <c r="G8" s="720"/>
      <c r="H8" s="720">
        <f aca="true" t="shared" si="11" ref="H8:H14">AC8+AD8</f>
        <v>29</v>
      </c>
      <c r="I8" s="720"/>
      <c r="J8" s="720"/>
      <c r="K8" s="720">
        <f aca="true" t="shared" si="12" ref="K8:K14">AE8+AF8</f>
        <v>38</v>
      </c>
      <c r="L8" s="720"/>
      <c r="M8" s="383">
        <f aca="true" t="shared" si="13" ref="M8:M14">AG8+AH8</f>
        <v>33</v>
      </c>
      <c r="N8" s="720">
        <f aca="true" t="shared" si="14" ref="N8:N14">AI8+AJ8</f>
        <v>36</v>
      </c>
      <c r="O8" s="720"/>
      <c r="P8" s="720"/>
      <c r="Q8" s="720">
        <f aca="true" t="shared" si="15" ref="Q8:Q14">AK8+AL8</f>
        <v>35</v>
      </c>
      <c r="R8" s="720"/>
      <c r="S8" s="720"/>
      <c r="T8" s="720">
        <f aca="true" t="shared" si="16" ref="T8:T14">SUM(AN8:AT8)</f>
        <v>8</v>
      </c>
      <c r="U8" s="720"/>
      <c r="V8" s="383">
        <f aca="true" t="shared" si="17" ref="V8:V13">AV8</f>
        <v>13</v>
      </c>
      <c r="W8" s="129"/>
      <c r="X8" s="427">
        <f t="shared" si="4"/>
        <v>219</v>
      </c>
      <c r="Y8" s="428">
        <f t="shared" si="5"/>
        <v>112</v>
      </c>
      <c r="Z8" s="429">
        <f t="shared" si="5"/>
        <v>107</v>
      </c>
      <c r="AA8" s="450">
        <v>25</v>
      </c>
      <c r="AB8" s="429">
        <v>23</v>
      </c>
      <c r="AC8" s="427">
        <v>14</v>
      </c>
      <c r="AD8" s="451">
        <v>15</v>
      </c>
      <c r="AE8" s="452">
        <v>21</v>
      </c>
      <c r="AF8" s="429">
        <v>17</v>
      </c>
      <c r="AG8" s="427">
        <v>16</v>
      </c>
      <c r="AH8" s="451">
        <v>17</v>
      </c>
      <c r="AI8" s="452">
        <v>20</v>
      </c>
      <c r="AJ8" s="429">
        <v>16</v>
      </c>
      <c r="AK8" s="427">
        <v>16</v>
      </c>
      <c r="AL8" s="453">
        <v>19</v>
      </c>
      <c r="AM8" s="389"/>
      <c r="AN8" s="454">
        <v>2</v>
      </c>
      <c r="AO8" s="455">
        <v>1</v>
      </c>
      <c r="AP8" s="455">
        <v>1</v>
      </c>
      <c r="AQ8" s="455">
        <v>1</v>
      </c>
      <c r="AR8" s="455">
        <v>1</v>
      </c>
      <c r="AS8" s="456">
        <v>1</v>
      </c>
      <c r="AT8" s="457">
        <v>1</v>
      </c>
      <c r="AU8" s="440"/>
      <c r="AV8" s="427">
        <f t="shared" si="6"/>
        <v>13</v>
      </c>
      <c r="AW8" s="428">
        <f t="shared" si="7"/>
        <v>4</v>
      </c>
      <c r="AX8" s="429">
        <f t="shared" si="8"/>
        <v>9</v>
      </c>
      <c r="AY8" s="458">
        <v>1</v>
      </c>
      <c r="AZ8" s="459"/>
      <c r="BA8" s="460"/>
      <c r="BB8" s="461">
        <v>1</v>
      </c>
      <c r="BC8" s="462">
        <v>3</v>
      </c>
      <c r="BD8" s="459">
        <v>7</v>
      </c>
      <c r="BE8" s="460"/>
      <c r="BF8" s="461">
        <v>1</v>
      </c>
      <c r="BG8" s="462"/>
      <c r="BH8" s="459"/>
      <c r="BI8" s="460"/>
      <c r="BJ8" s="461"/>
      <c r="BK8" s="462"/>
      <c r="BL8" s="463"/>
      <c r="BM8" s="426" t="str">
        <f t="shared" si="9"/>
        <v>庄南小学校</v>
      </c>
      <c r="BN8" s="388"/>
      <c r="BO8" s="388"/>
      <c r="BP8" s="388"/>
    </row>
    <row r="9" spans="1:68" s="76" customFormat="1" ht="18" customHeight="1">
      <c r="A9" s="851" t="s">
        <v>66</v>
      </c>
      <c r="B9" s="852"/>
      <c r="C9" s="722">
        <f t="shared" si="3"/>
        <v>767</v>
      </c>
      <c r="D9" s="720"/>
      <c r="E9" s="720">
        <f t="shared" si="10"/>
        <v>120</v>
      </c>
      <c r="F9" s="720"/>
      <c r="G9" s="720"/>
      <c r="H9" s="720">
        <f t="shared" si="11"/>
        <v>122</v>
      </c>
      <c r="I9" s="720"/>
      <c r="J9" s="720"/>
      <c r="K9" s="720">
        <f t="shared" si="12"/>
        <v>109</v>
      </c>
      <c r="L9" s="720"/>
      <c r="M9" s="383">
        <f t="shared" si="13"/>
        <v>144</v>
      </c>
      <c r="N9" s="720">
        <f t="shared" si="14"/>
        <v>132</v>
      </c>
      <c r="O9" s="720"/>
      <c r="P9" s="720"/>
      <c r="Q9" s="720">
        <f t="shared" si="15"/>
        <v>140</v>
      </c>
      <c r="R9" s="720"/>
      <c r="S9" s="720"/>
      <c r="T9" s="720">
        <f>SUM(AN9:AT9)</f>
        <v>26</v>
      </c>
      <c r="U9" s="720"/>
      <c r="V9" s="383">
        <f t="shared" si="17"/>
        <v>36</v>
      </c>
      <c r="W9" s="129"/>
      <c r="X9" s="427">
        <f t="shared" si="4"/>
        <v>767</v>
      </c>
      <c r="Y9" s="428">
        <f t="shared" si="5"/>
        <v>395</v>
      </c>
      <c r="Z9" s="429">
        <f t="shared" si="5"/>
        <v>372</v>
      </c>
      <c r="AA9" s="450">
        <v>60</v>
      </c>
      <c r="AB9" s="429">
        <v>60</v>
      </c>
      <c r="AC9" s="427">
        <v>63</v>
      </c>
      <c r="AD9" s="451">
        <v>59</v>
      </c>
      <c r="AE9" s="452">
        <v>55</v>
      </c>
      <c r="AF9" s="429">
        <v>54</v>
      </c>
      <c r="AG9" s="427">
        <v>82</v>
      </c>
      <c r="AH9" s="451">
        <v>62</v>
      </c>
      <c r="AI9" s="452">
        <v>61</v>
      </c>
      <c r="AJ9" s="429">
        <v>71</v>
      </c>
      <c r="AK9" s="427">
        <v>74</v>
      </c>
      <c r="AL9" s="453">
        <v>66</v>
      </c>
      <c r="AM9" s="389"/>
      <c r="AN9" s="464">
        <v>4</v>
      </c>
      <c r="AO9" s="455">
        <v>4</v>
      </c>
      <c r="AP9" s="455">
        <v>3</v>
      </c>
      <c r="AQ9" s="455">
        <v>4</v>
      </c>
      <c r="AR9" s="455">
        <v>4</v>
      </c>
      <c r="AS9" s="456">
        <v>4</v>
      </c>
      <c r="AT9" s="457">
        <v>3</v>
      </c>
      <c r="AU9" s="440"/>
      <c r="AV9" s="427">
        <f t="shared" si="6"/>
        <v>36</v>
      </c>
      <c r="AW9" s="428">
        <f t="shared" si="7"/>
        <v>9</v>
      </c>
      <c r="AX9" s="429">
        <f t="shared" si="8"/>
        <v>27</v>
      </c>
      <c r="AY9" s="458">
        <v>1</v>
      </c>
      <c r="AZ9" s="459"/>
      <c r="BA9" s="460">
        <v>1</v>
      </c>
      <c r="BB9" s="461"/>
      <c r="BC9" s="462">
        <v>7</v>
      </c>
      <c r="BD9" s="459">
        <v>25</v>
      </c>
      <c r="BE9" s="460"/>
      <c r="BF9" s="461">
        <v>1</v>
      </c>
      <c r="BG9" s="462"/>
      <c r="BH9" s="459"/>
      <c r="BI9" s="460"/>
      <c r="BJ9" s="461">
        <v>1</v>
      </c>
      <c r="BK9" s="462"/>
      <c r="BL9" s="463"/>
      <c r="BM9" s="426" t="str">
        <f t="shared" si="9"/>
        <v>砺波東部小学校</v>
      </c>
      <c r="BN9" s="388"/>
      <c r="BO9" s="388"/>
      <c r="BP9" s="388"/>
    </row>
    <row r="10" spans="1:68" s="76" customFormat="1" ht="18" customHeight="1">
      <c r="A10" s="851" t="s">
        <v>67</v>
      </c>
      <c r="B10" s="852"/>
      <c r="C10" s="722">
        <f t="shared" si="3"/>
        <v>241</v>
      </c>
      <c r="D10" s="720"/>
      <c r="E10" s="720">
        <f t="shared" si="10"/>
        <v>37</v>
      </c>
      <c r="F10" s="720"/>
      <c r="G10" s="720"/>
      <c r="H10" s="720">
        <f t="shared" si="11"/>
        <v>39</v>
      </c>
      <c r="I10" s="720"/>
      <c r="J10" s="720"/>
      <c r="K10" s="720">
        <f t="shared" si="12"/>
        <v>42</v>
      </c>
      <c r="L10" s="720"/>
      <c r="M10" s="383">
        <f t="shared" si="13"/>
        <v>49</v>
      </c>
      <c r="N10" s="720">
        <f t="shared" si="14"/>
        <v>33</v>
      </c>
      <c r="O10" s="720"/>
      <c r="P10" s="720"/>
      <c r="Q10" s="720">
        <f t="shared" si="15"/>
        <v>41</v>
      </c>
      <c r="R10" s="720"/>
      <c r="S10" s="720"/>
      <c r="T10" s="720">
        <f t="shared" si="16"/>
        <v>12</v>
      </c>
      <c r="U10" s="720"/>
      <c r="V10" s="383">
        <f t="shared" si="17"/>
        <v>17</v>
      </c>
      <c r="W10" s="129"/>
      <c r="X10" s="427">
        <f t="shared" si="4"/>
        <v>241</v>
      </c>
      <c r="Y10" s="428">
        <f t="shared" si="5"/>
        <v>136</v>
      </c>
      <c r="Z10" s="429">
        <f t="shared" si="5"/>
        <v>105</v>
      </c>
      <c r="AA10" s="450">
        <v>25</v>
      </c>
      <c r="AB10" s="429">
        <v>12</v>
      </c>
      <c r="AC10" s="427">
        <v>20</v>
      </c>
      <c r="AD10" s="451">
        <v>19</v>
      </c>
      <c r="AE10" s="452">
        <v>22</v>
      </c>
      <c r="AF10" s="429">
        <v>20</v>
      </c>
      <c r="AG10" s="427">
        <v>29</v>
      </c>
      <c r="AH10" s="451">
        <v>20</v>
      </c>
      <c r="AI10" s="452">
        <v>15</v>
      </c>
      <c r="AJ10" s="429">
        <v>18</v>
      </c>
      <c r="AK10" s="427">
        <v>25</v>
      </c>
      <c r="AL10" s="453">
        <v>16</v>
      </c>
      <c r="AM10" s="389"/>
      <c r="AN10" s="464">
        <v>2</v>
      </c>
      <c r="AO10" s="455">
        <v>2</v>
      </c>
      <c r="AP10" s="455">
        <v>2</v>
      </c>
      <c r="AQ10" s="455">
        <v>2</v>
      </c>
      <c r="AR10" s="455">
        <v>1</v>
      </c>
      <c r="AS10" s="456">
        <v>2</v>
      </c>
      <c r="AT10" s="457">
        <v>1</v>
      </c>
      <c r="AU10" s="440"/>
      <c r="AV10" s="427">
        <f t="shared" si="6"/>
        <v>17</v>
      </c>
      <c r="AW10" s="428">
        <f t="shared" si="7"/>
        <v>5</v>
      </c>
      <c r="AX10" s="429">
        <f t="shared" si="8"/>
        <v>12</v>
      </c>
      <c r="AY10" s="458">
        <v>1</v>
      </c>
      <c r="AZ10" s="459"/>
      <c r="BA10" s="460">
        <v>1</v>
      </c>
      <c r="BB10" s="461"/>
      <c r="BC10" s="462">
        <v>3</v>
      </c>
      <c r="BD10" s="459">
        <v>9</v>
      </c>
      <c r="BE10" s="460"/>
      <c r="BF10" s="461">
        <v>1</v>
      </c>
      <c r="BG10" s="462"/>
      <c r="BH10" s="459"/>
      <c r="BI10" s="460"/>
      <c r="BJ10" s="461">
        <v>2</v>
      </c>
      <c r="BK10" s="462"/>
      <c r="BL10" s="463"/>
      <c r="BM10" s="426" t="str">
        <f t="shared" si="9"/>
        <v>砺波南部小学校</v>
      </c>
      <c r="BN10" s="388"/>
      <c r="BO10" s="388"/>
      <c r="BP10" s="388"/>
    </row>
    <row r="11" spans="1:68" s="76" customFormat="1" ht="18" customHeight="1">
      <c r="A11" s="851" t="s">
        <v>68</v>
      </c>
      <c r="B11" s="852"/>
      <c r="C11" s="722">
        <f t="shared" si="3"/>
        <v>495</v>
      </c>
      <c r="D11" s="720"/>
      <c r="E11" s="720">
        <f t="shared" si="10"/>
        <v>90</v>
      </c>
      <c r="F11" s="720"/>
      <c r="G11" s="720"/>
      <c r="H11" s="720">
        <f t="shared" si="11"/>
        <v>86</v>
      </c>
      <c r="I11" s="720"/>
      <c r="J11" s="720"/>
      <c r="K11" s="720">
        <f>AE11+AF11</f>
        <v>60</v>
      </c>
      <c r="L11" s="720"/>
      <c r="M11" s="383">
        <f t="shared" si="13"/>
        <v>98</v>
      </c>
      <c r="N11" s="720">
        <f t="shared" si="14"/>
        <v>66</v>
      </c>
      <c r="O11" s="720"/>
      <c r="P11" s="720"/>
      <c r="Q11" s="720">
        <f t="shared" si="15"/>
        <v>95</v>
      </c>
      <c r="R11" s="720"/>
      <c r="S11" s="720"/>
      <c r="T11" s="720">
        <f t="shared" si="16"/>
        <v>18</v>
      </c>
      <c r="U11" s="720"/>
      <c r="V11" s="383">
        <f t="shared" si="17"/>
        <v>24</v>
      </c>
      <c r="W11" s="129"/>
      <c r="X11" s="427">
        <f t="shared" si="4"/>
        <v>495</v>
      </c>
      <c r="Y11" s="428">
        <f t="shared" si="5"/>
        <v>260</v>
      </c>
      <c r="Z11" s="429">
        <f t="shared" si="5"/>
        <v>235</v>
      </c>
      <c r="AA11" s="450">
        <v>49</v>
      </c>
      <c r="AB11" s="429">
        <v>41</v>
      </c>
      <c r="AC11" s="427">
        <v>37</v>
      </c>
      <c r="AD11" s="451">
        <v>49</v>
      </c>
      <c r="AE11" s="452">
        <v>37</v>
      </c>
      <c r="AF11" s="429">
        <v>23</v>
      </c>
      <c r="AG11" s="427">
        <v>52</v>
      </c>
      <c r="AH11" s="451">
        <v>46</v>
      </c>
      <c r="AI11" s="452">
        <v>32</v>
      </c>
      <c r="AJ11" s="429">
        <v>34</v>
      </c>
      <c r="AK11" s="427">
        <v>53</v>
      </c>
      <c r="AL11" s="453">
        <v>42</v>
      </c>
      <c r="AM11" s="389"/>
      <c r="AN11" s="464">
        <v>3</v>
      </c>
      <c r="AO11" s="455">
        <v>3</v>
      </c>
      <c r="AP11" s="455">
        <v>2</v>
      </c>
      <c r="AQ11" s="455">
        <v>3</v>
      </c>
      <c r="AR11" s="455">
        <v>2</v>
      </c>
      <c r="AS11" s="456">
        <v>3</v>
      </c>
      <c r="AT11" s="457">
        <v>2</v>
      </c>
      <c r="AU11" s="440"/>
      <c r="AV11" s="427">
        <f t="shared" si="6"/>
        <v>24</v>
      </c>
      <c r="AW11" s="428">
        <f t="shared" si="7"/>
        <v>6</v>
      </c>
      <c r="AX11" s="429">
        <f t="shared" si="8"/>
        <v>18</v>
      </c>
      <c r="AY11" s="458">
        <v>1</v>
      </c>
      <c r="AZ11" s="459"/>
      <c r="BA11" s="460"/>
      <c r="BB11" s="461">
        <v>1</v>
      </c>
      <c r="BC11" s="462">
        <v>5</v>
      </c>
      <c r="BD11" s="459">
        <v>16</v>
      </c>
      <c r="BE11" s="460"/>
      <c r="BF11" s="461">
        <v>1</v>
      </c>
      <c r="BG11" s="462"/>
      <c r="BH11" s="459"/>
      <c r="BI11" s="460"/>
      <c r="BJ11" s="461"/>
      <c r="BK11" s="462"/>
      <c r="BL11" s="463"/>
      <c r="BM11" s="426" t="str">
        <f t="shared" si="9"/>
        <v>砺波北部小学校</v>
      </c>
      <c r="BN11" s="388"/>
      <c r="BO11" s="388"/>
      <c r="BP11" s="388"/>
    </row>
    <row r="12" spans="1:68" s="76" customFormat="1" ht="18" customHeight="1">
      <c r="A12" s="848" t="s">
        <v>69</v>
      </c>
      <c r="B12" s="786"/>
      <c r="C12" s="722">
        <f t="shared" si="3"/>
        <v>221</v>
      </c>
      <c r="D12" s="720"/>
      <c r="E12" s="720">
        <f t="shared" si="10"/>
        <v>27</v>
      </c>
      <c r="F12" s="720"/>
      <c r="G12" s="720"/>
      <c r="H12" s="720">
        <f t="shared" si="11"/>
        <v>42</v>
      </c>
      <c r="I12" s="720"/>
      <c r="J12" s="720"/>
      <c r="K12" s="720">
        <f t="shared" si="12"/>
        <v>36</v>
      </c>
      <c r="L12" s="720"/>
      <c r="M12" s="383">
        <f t="shared" si="13"/>
        <v>34</v>
      </c>
      <c r="N12" s="720">
        <f t="shared" si="14"/>
        <v>46</v>
      </c>
      <c r="O12" s="720"/>
      <c r="P12" s="720"/>
      <c r="Q12" s="720">
        <f t="shared" si="15"/>
        <v>36</v>
      </c>
      <c r="R12" s="720"/>
      <c r="S12" s="720"/>
      <c r="T12" s="720">
        <f t="shared" si="16"/>
        <v>9</v>
      </c>
      <c r="U12" s="720"/>
      <c r="V12" s="383">
        <f t="shared" si="17"/>
        <v>14</v>
      </c>
      <c r="W12" s="129"/>
      <c r="X12" s="427">
        <f t="shared" si="4"/>
        <v>221</v>
      </c>
      <c r="Y12" s="428">
        <f t="shared" si="5"/>
        <v>106</v>
      </c>
      <c r="Z12" s="429">
        <f t="shared" si="5"/>
        <v>115</v>
      </c>
      <c r="AA12" s="450">
        <v>12</v>
      </c>
      <c r="AB12" s="429">
        <v>15</v>
      </c>
      <c r="AC12" s="427">
        <v>21</v>
      </c>
      <c r="AD12" s="451">
        <v>21</v>
      </c>
      <c r="AE12" s="452">
        <v>20</v>
      </c>
      <c r="AF12" s="429">
        <v>16</v>
      </c>
      <c r="AG12" s="427">
        <v>10</v>
      </c>
      <c r="AH12" s="451">
        <v>24</v>
      </c>
      <c r="AI12" s="452">
        <v>28</v>
      </c>
      <c r="AJ12" s="429">
        <v>18</v>
      </c>
      <c r="AK12" s="427">
        <v>15</v>
      </c>
      <c r="AL12" s="453">
        <v>21</v>
      </c>
      <c r="AM12" s="389"/>
      <c r="AN12" s="464">
        <v>1</v>
      </c>
      <c r="AO12" s="455">
        <v>2</v>
      </c>
      <c r="AP12" s="455">
        <v>1</v>
      </c>
      <c r="AQ12" s="455">
        <v>1</v>
      </c>
      <c r="AR12" s="455">
        <v>2</v>
      </c>
      <c r="AS12" s="456">
        <v>1</v>
      </c>
      <c r="AT12" s="457">
        <v>1</v>
      </c>
      <c r="AU12" s="440"/>
      <c r="AV12" s="427">
        <f t="shared" si="6"/>
        <v>14</v>
      </c>
      <c r="AW12" s="428">
        <f t="shared" si="7"/>
        <v>5</v>
      </c>
      <c r="AX12" s="429">
        <f t="shared" si="8"/>
        <v>9</v>
      </c>
      <c r="AY12" s="458">
        <v>1</v>
      </c>
      <c r="AZ12" s="459"/>
      <c r="BA12" s="460">
        <v>1</v>
      </c>
      <c r="BB12" s="461"/>
      <c r="BC12" s="462">
        <v>3</v>
      </c>
      <c r="BD12" s="459">
        <v>8</v>
      </c>
      <c r="BE12" s="460"/>
      <c r="BF12" s="461">
        <v>1</v>
      </c>
      <c r="BG12" s="462"/>
      <c r="BH12" s="459"/>
      <c r="BI12" s="460"/>
      <c r="BJ12" s="461"/>
      <c r="BK12" s="462"/>
      <c r="BL12" s="463"/>
      <c r="BM12" s="426" t="str">
        <f t="shared" si="9"/>
        <v>庄東小学校</v>
      </c>
      <c r="BN12" s="388"/>
      <c r="BO12" s="388"/>
      <c r="BP12" s="388"/>
    </row>
    <row r="13" spans="1:68" s="76" customFormat="1" ht="18" customHeight="1">
      <c r="A13" s="799" t="s">
        <v>70</v>
      </c>
      <c r="B13" s="786"/>
      <c r="C13" s="722">
        <f t="shared" si="3"/>
        <v>231</v>
      </c>
      <c r="D13" s="720"/>
      <c r="E13" s="720">
        <f t="shared" si="10"/>
        <v>30</v>
      </c>
      <c r="F13" s="720"/>
      <c r="G13" s="720"/>
      <c r="H13" s="720">
        <f t="shared" si="11"/>
        <v>36</v>
      </c>
      <c r="I13" s="720"/>
      <c r="J13" s="720"/>
      <c r="K13" s="720">
        <f t="shared" si="12"/>
        <v>43</v>
      </c>
      <c r="L13" s="720"/>
      <c r="M13" s="383">
        <f t="shared" si="13"/>
        <v>41</v>
      </c>
      <c r="N13" s="720">
        <f t="shared" si="14"/>
        <v>42</v>
      </c>
      <c r="O13" s="720"/>
      <c r="P13" s="720"/>
      <c r="Q13" s="720">
        <f t="shared" si="15"/>
        <v>39</v>
      </c>
      <c r="R13" s="720"/>
      <c r="S13" s="720"/>
      <c r="T13" s="720">
        <f t="shared" si="16"/>
        <v>10</v>
      </c>
      <c r="U13" s="720"/>
      <c r="V13" s="383">
        <f t="shared" si="17"/>
        <v>14</v>
      </c>
      <c r="W13" s="129"/>
      <c r="X13" s="427">
        <f t="shared" si="4"/>
        <v>231</v>
      </c>
      <c r="Y13" s="428">
        <f t="shared" si="5"/>
        <v>106</v>
      </c>
      <c r="Z13" s="429">
        <f t="shared" si="5"/>
        <v>125</v>
      </c>
      <c r="AA13" s="450">
        <v>18</v>
      </c>
      <c r="AB13" s="429">
        <v>12</v>
      </c>
      <c r="AC13" s="427">
        <v>16</v>
      </c>
      <c r="AD13" s="451">
        <v>20</v>
      </c>
      <c r="AE13" s="452">
        <v>21</v>
      </c>
      <c r="AF13" s="429">
        <v>22</v>
      </c>
      <c r="AG13" s="427">
        <v>15</v>
      </c>
      <c r="AH13" s="451">
        <v>26</v>
      </c>
      <c r="AI13" s="452">
        <v>21</v>
      </c>
      <c r="AJ13" s="429">
        <v>21</v>
      </c>
      <c r="AK13" s="427">
        <v>15</v>
      </c>
      <c r="AL13" s="453">
        <v>24</v>
      </c>
      <c r="AM13" s="389"/>
      <c r="AN13" s="464">
        <v>1</v>
      </c>
      <c r="AO13" s="455">
        <v>1</v>
      </c>
      <c r="AP13" s="455">
        <v>2</v>
      </c>
      <c r="AQ13" s="455">
        <v>2</v>
      </c>
      <c r="AR13" s="455">
        <v>1</v>
      </c>
      <c r="AS13" s="456">
        <v>1</v>
      </c>
      <c r="AT13" s="457">
        <v>2</v>
      </c>
      <c r="AU13" s="440"/>
      <c r="AV13" s="427">
        <f t="shared" si="6"/>
        <v>14</v>
      </c>
      <c r="AW13" s="428">
        <f t="shared" si="7"/>
        <v>5</v>
      </c>
      <c r="AX13" s="429">
        <f t="shared" si="8"/>
        <v>9</v>
      </c>
      <c r="AY13" s="458"/>
      <c r="AZ13" s="459">
        <v>1</v>
      </c>
      <c r="BA13" s="460">
        <v>1</v>
      </c>
      <c r="BB13" s="461"/>
      <c r="BC13" s="462">
        <v>3</v>
      </c>
      <c r="BD13" s="459">
        <v>7</v>
      </c>
      <c r="BE13" s="460"/>
      <c r="BF13" s="461">
        <v>1</v>
      </c>
      <c r="BG13" s="462"/>
      <c r="BH13" s="459"/>
      <c r="BI13" s="460">
        <v>1</v>
      </c>
      <c r="BJ13" s="461"/>
      <c r="BK13" s="462"/>
      <c r="BL13" s="463"/>
      <c r="BM13" s="426" t="str">
        <f t="shared" si="9"/>
        <v>鷹栖小学校</v>
      </c>
      <c r="BN13" s="388"/>
      <c r="BO13" s="388"/>
      <c r="BP13" s="388"/>
    </row>
    <row r="14" spans="1:68" s="76" customFormat="1" ht="18" customHeight="1" thickBot="1">
      <c r="A14" s="787" t="s">
        <v>71</v>
      </c>
      <c r="B14" s="788"/>
      <c r="C14" s="849">
        <f t="shared" si="3"/>
        <v>418</v>
      </c>
      <c r="D14" s="834"/>
      <c r="E14" s="834">
        <f t="shared" si="10"/>
        <v>64</v>
      </c>
      <c r="F14" s="834"/>
      <c r="G14" s="834"/>
      <c r="H14" s="834">
        <f t="shared" si="11"/>
        <v>91</v>
      </c>
      <c r="I14" s="834"/>
      <c r="J14" s="834"/>
      <c r="K14" s="834">
        <f t="shared" si="12"/>
        <v>56</v>
      </c>
      <c r="L14" s="834"/>
      <c r="M14" s="384">
        <f t="shared" si="13"/>
        <v>64</v>
      </c>
      <c r="N14" s="834">
        <f t="shared" si="14"/>
        <v>76</v>
      </c>
      <c r="O14" s="834"/>
      <c r="P14" s="834"/>
      <c r="Q14" s="834">
        <f t="shared" si="15"/>
        <v>67</v>
      </c>
      <c r="R14" s="834"/>
      <c r="S14" s="834"/>
      <c r="T14" s="834">
        <f t="shared" si="16"/>
        <v>14</v>
      </c>
      <c r="U14" s="834"/>
      <c r="V14" s="384">
        <v>19</v>
      </c>
      <c r="W14" s="129"/>
      <c r="X14" s="391">
        <f t="shared" si="4"/>
        <v>418</v>
      </c>
      <c r="Y14" s="465">
        <f t="shared" si="5"/>
        <v>223</v>
      </c>
      <c r="Z14" s="466">
        <f t="shared" si="5"/>
        <v>195</v>
      </c>
      <c r="AA14" s="467">
        <v>39</v>
      </c>
      <c r="AB14" s="468">
        <v>25</v>
      </c>
      <c r="AC14" s="469">
        <v>48</v>
      </c>
      <c r="AD14" s="470">
        <v>43</v>
      </c>
      <c r="AE14" s="471">
        <v>28</v>
      </c>
      <c r="AF14" s="468">
        <v>28</v>
      </c>
      <c r="AG14" s="469">
        <v>33</v>
      </c>
      <c r="AH14" s="470">
        <v>31</v>
      </c>
      <c r="AI14" s="471">
        <v>41</v>
      </c>
      <c r="AJ14" s="468">
        <v>35</v>
      </c>
      <c r="AK14" s="469">
        <v>34</v>
      </c>
      <c r="AL14" s="472">
        <v>33</v>
      </c>
      <c r="AM14" s="389"/>
      <c r="AN14" s="473">
        <v>2</v>
      </c>
      <c r="AO14" s="474">
        <v>3</v>
      </c>
      <c r="AP14" s="474">
        <v>2</v>
      </c>
      <c r="AQ14" s="474">
        <v>2</v>
      </c>
      <c r="AR14" s="474">
        <v>2</v>
      </c>
      <c r="AS14" s="475">
        <v>2</v>
      </c>
      <c r="AT14" s="476">
        <v>1</v>
      </c>
      <c r="AU14" s="440"/>
      <c r="AV14" s="391">
        <f t="shared" si="6"/>
        <v>20</v>
      </c>
      <c r="AW14" s="465">
        <f t="shared" si="7"/>
        <v>5</v>
      </c>
      <c r="AX14" s="466">
        <f t="shared" si="8"/>
        <v>15</v>
      </c>
      <c r="AY14" s="477"/>
      <c r="AZ14" s="478">
        <v>1</v>
      </c>
      <c r="BA14" s="479">
        <v>1</v>
      </c>
      <c r="BB14" s="480"/>
      <c r="BC14" s="481">
        <v>4</v>
      </c>
      <c r="BD14" s="478">
        <v>12</v>
      </c>
      <c r="BE14" s="479"/>
      <c r="BF14" s="480">
        <v>1</v>
      </c>
      <c r="BG14" s="481"/>
      <c r="BH14" s="478"/>
      <c r="BI14" s="479"/>
      <c r="BJ14" s="480">
        <v>1</v>
      </c>
      <c r="BK14" s="481"/>
      <c r="BL14" s="482"/>
      <c r="BM14" s="426" t="str">
        <f t="shared" si="9"/>
        <v>庄川小学校</v>
      </c>
      <c r="BN14" s="388"/>
      <c r="BO14" s="388"/>
      <c r="BP14" s="388"/>
    </row>
    <row r="15" spans="1:68" s="59" customFormat="1" ht="13.5">
      <c r="A15" s="837" t="s">
        <v>51</v>
      </c>
      <c r="B15" s="837"/>
      <c r="C15" s="75"/>
      <c r="D15" s="75"/>
      <c r="E15" s="75"/>
      <c r="F15" s="55"/>
      <c r="G15" s="55"/>
      <c r="H15" s="55"/>
      <c r="I15" s="55"/>
      <c r="J15" s="55"/>
      <c r="K15" s="76"/>
      <c r="L15" s="76"/>
      <c r="M15" s="76"/>
      <c r="N15" s="52"/>
      <c r="O15" s="52"/>
      <c r="P15" s="52"/>
      <c r="Q15" s="52"/>
      <c r="R15" s="52"/>
      <c r="S15" s="52"/>
      <c r="T15" s="52"/>
      <c r="U15" s="52"/>
      <c r="V15" s="52"/>
      <c r="W15" s="32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M15" s="483"/>
      <c r="AN15" s="483"/>
      <c r="AO15" s="483"/>
      <c r="AP15" s="483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</row>
    <row r="16" spans="1:68" s="61" customFormat="1" ht="18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X16" s="484"/>
      <c r="Y16" s="484"/>
      <c r="Z16" s="484"/>
      <c r="AA16" s="484"/>
      <c r="AB16" s="484"/>
      <c r="AC16" s="484"/>
      <c r="AD16" s="484"/>
      <c r="AE16" s="484"/>
      <c r="AF16" s="484"/>
      <c r="AG16" s="484"/>
      <c r="AH16" s="484"/>
      <c r="AI16" s="484"/>
      <c r="AJ16" s="484"/>
      <c r="AK16" s="484"/>
      <c r="AL16" s="484"/>
      <c r="AM16" s="484"/>
      <c r="AN16" s="484"/>
      <c r="AO16" s="484"/>
      <c r="AP16" s="484"/>
      <c r="AQ16" s="484"/>
      <c r="AR16" s="484"/>
      <c r="AS16" s="484"/>
      <c r="AT16" s="484"/>
      <c r="AU16" s="484"/>
      <c r="AV16" s="484"/>
      <c r="AW16" s="484"/>
      <c r="AX16" s="484"/>
      <c r="AY16" s="484"/>
      <c r="AZ16" s="484"/>
      <c r="BA16" s="484"/>
      <c r="BB16" s="484"/>
      <c r="BC16" s="484"/>
      <c r="BD16" s="484"/>
      <c r="BE16" s="484"/>
      <c r="BF16" s="484"/>
      <c r="BG16" s="484"/>
      <c r="BH16" s="484"/>
      <c r="BI16" s="484"/>
      <c r="BJ16" s="484"/>
      <c r="BK16" s="484"/>
      <c r="BL16" s="484"/>
      <c r="BM16" s="484"/>
      <c r="BN16" s="484"/>
      <c r="BO16" s="484"/>
      <c r="BP16" s="484"/>
    </row>
    <row r="17" spans="1:22" s="81" customFormat="1" ht="13.5" customHeight="1">
      <c r="A17" s="811"/>
      <c r="B17" s="811"/>
      <c r="C17" s="811"/>
      <c r="D17" s="811"/>
      <c r="E17" s="811"/>
      <c r="F17" s="811"/>
      <c r="G17" s="811"/>
      <c r="H17" s="811"/>
      <c r="I17" s="811"/>
      <c r="J17" s="811"/>
      <c r="K17" s="811"/>
      <c r="L17" s="811"/>
      <c r="M17" s="811"/>
      <c r="N17" s="811"/>
      <c r="O17" s="811"/>
      <c r="P17" s="811"/>
      <c r="Q17" s="811"/>
      <c r="R17" s="811"/>
      <c r="S17" s="811"/>
      <c r="T17" s="811"/>
      <c r="U17" s="811"/>
      <c r="V17" s="811"/>
    </row>
    <row r="18" spans="1:22" s="81" customFormat="1" ht="13.5" customHeight="1">
      <c r="A18" s="811"/>
      <c r="B18" s="811"/>
      <c r="C18" s="811"/>
      <c r="D18" s="811"/>
      <c r="E18" s="811"/>
      <c r="F18" s="811"/>
      <c r="G18" s="811"/>
      <c r="H18" s="811"/>
      <c r="I18" s="811"/>
      <c r="J18" s="811"/>
      <c r="K18" s="811"/>
      <c r="L18" s="811"/>
      <c r="M18" s="811"/>
      <c r="N18" s="811"/>
      <c r="O18" s="811"/>
      <c r="P18" s="811"/>
      <c r="Q18" s="811"/>
      <c r="R18" s="811"/>
      <c r="S18" s="811"/>
      <c r="T18" s="811"/>
      <c r="U18" s="811"/>
      <c r="V18" s="811"/>
    </row>
    <row r="19" spans="1:22" s="81" customFormat="1" ht="15" customHeight="1" thickBot="1">
      <c r="A19" s="508"/>
      <c r="B19" s="63"/>
      <c r="C19" s="63"/>
      <c r="D19" s="63"/>
      <c r="E19" s="63"/>
      <c r="F19" s="63"/>
      <c r="G19" s="63"/>
      <c r="H19" s="780" t="s">
        <v>72</v>
      </c>
      <c r="I19" s="780"/>
      <c r="J19" s="780"/>
      <c r="K19" s="780"/>
      <c r="L19" s="780"/>
      <c r="M19" s="780"/>
      <c r="N19" s="780"/>
      <c r="O19" s="780"/>
      <c r="P19" s="780"/>
      <c r="Q19" s="780"/>
      <c r="R19" s="780"/>
      <c r="S19" s="780"/>
      <c r="T19" s="780"/>
      <c r="U19" s="780"/>
      <c r="V19" s="780"/>
    </row>
    <row r="20" spans="1:22" s="81" customFormat="1" ht="18" customHeight="1">
      <c r="A20" s="729" t="s">
        <v>73</v>
      </c>
      <c r="B20" s="724" t="s">
        <v>74</v>
      </c>
      <c r="C20" s="729"/>
      <c r="D20" s="724" t="s">
        <v>48</v>
      </c>
      <c r="E20" s="729"/>
      <c r="F20" s="724" t="s">
        <v>4</v>
      </c>
      <c r="G20" s="725"/>
      <c r="H20" s="725"/>
      <c r="I20" s="725"/>
      <c r="J20" s="725"/>
      <c r="K20" s="725"/>
      <c r="L20" s="725"/>
      <c r="M20" s="725"/>
      <c r="N20" s="729"/>
      <c r="O20" s="724" t="s">
        <v>75</v>
      </c>
      <c r="P20" s="725"/>
      <c r="Q20" s="725"/>
      <c r="R20" s="725"/>
      <c r="S20" s="725"/>
      <c r="T20" s="725"/>
      <c r="U20" s="725"/>
      <c r="V20" s="725"/>
    </row>
    <row r="21" spans="1:22" s="81" customFormat="1" ht="18" customHeight="1">
      <c r="A21" s="728"/>
      <c r="B21" s="726"/>
      <c r="C21" s="728"/>
      <c r="D21" s="726"/>
      <c r="E21" s="728"/>
      <c r="F21" s="726" t="s">
        <v>20</v>
      </c>
      <c r="G21" s="727"/>
      <c r="H21" s="728"/>
      <c r="I21" s="726" t="s">
        <v>25</v>
      </c>
      <c r="J21" s="727"/>
      <c r="K21" s="728"/>
      <c r="L21" s="726" t="s">
        <v>26</v>
      </c>
      <c r="M21" s="727"/>
      <c r="N21" s="728"/>
      <c r="O21" s="726" t="s">
        <v>20</v>
      </c>
      <c r="P21" s="727"/>
      <c r="Q21" s="728"/>
      <c r="R21" s="726" t="s">
        <v>25</v>
      </c>
      <c r="S21" s="727"/>
      <c r="T21" s="728"/>
      <c r="U21" s="726" t="s">
        <v>26</v>
      </c>
      <c r="V21" s="727"/>
    </row>
    <row r="22" spans="1:22" s="81" customFormat="1" ht="18" customHeight="1">
      <c r="A22" s="80" t="s">
        <v>76</v>
      </c>
      <c r="B22" s="723">
        <v>8</v>
      </c>
      <c r="C22" s="721"/>
      <c r="D22" s="721">
        <v>113</v>
      </c>
      <c r="E22" s="721"/>
      <c r="F22" s="721">
        <f>I22+L22</f>
        <v>152</v>
      </c>
      <c r="G22" s="721"/>
      <c r="H22" s="721"/>
      <c r="I22" s="721">
        <v>43</v>
      </c>
      <c r="J22" s="721"/>
      <c r="K22" s="721"/>
      <c r="L22" s="721">
        <v>109</v>
      </c>
      <c r="M22" s="721"/>
      <c r="N22" s="721"/>
      <c r="O22" s="721">
        <f>R22+U22</f>
        <v>2965</v>
      </c>
      <c r="P22" s="721"/>
      <c r="Q22" s="721"/>
      <c r="R22" s="721">
        <v>1512</v>
      </c>
      <c r="S22" s="721"/>
      <c r="T22" s="721"/>
      <c r="U22" s="721">
        <v>1453</v>
      </c>
      <c r="V22" s="721"/>
    </row>
    <row r="23" spans="1:22" s="116" customFormat="1" ht="18" customHeight="1">
      <c r="A23" s="84" t="s">
        <v>77</v>
      </c>
      <c r="B23" s="722">
        <v>8</v>
      </c>
      <c r="C23" s="720"/>
      <c r="D23" s="720">
        <v>117</v>
      </c>
      <c r="E23" s="720"/>
      <c r="F23" s="720">
        <f>I23+L23</f>
        <v>167</v>
      </c>
      <c r="G23" s="720"/>
      <c r="H23" s="720"/>
      <c r="I23" s="720">
        <v>45</v>
      </c>
      <c r="J23" s="720"/>
      <c r="K23" s="720"/>
      <c r="L23" s="720">
        <v>122</v>
      </c>
      <c r="M23" s="720"/>
      <c r="N23" s="720"/>
      <c r="O23" s="720">
        <f>R23+U23</f>
        <v>3030</v>
      </c>
      <c r="P23" s="720"/>
      <c r="Q23" s="720"/>
      <c r="R23" s="720">
        <v>1540</v>
      </c>
      <c r="S23" s="720"/>
      <c r="T23" s="720"/>
      <c r="U23" s="720">
        <v>1490</v>
      </c>
      <c r="V23" s="720"/>
    </row>
    <row r="24" spans="1:22" s="517" customFormat="1" ht="18" customHeight="1" thickBot="1">
      <c r="A24" s="516" t="s">
        <v>617</v>
      </c>
      <c r="B24" s="833">
        <f>COUNT(C7:D14)</f>
        <v>8</v>
      </c>
      <c r="C24" s="832"/>
      <c r="D24" s="832">
        <f>T6</f>
        <v>115</v>
      </c>
      <c r="E24" s="832"/>
      <c r="F24" s="832">
        <f>I24+L24</f>
        <v>165</v>
      </c>
      <c r="G24" s="832"/>
      <c r="H24" s="832"/>
      <c r="I24" s="832">
        <f>AW6</f>
        <v>47</v>
      </c>
      <c r="J24" s="832"/>
      <c r="K24" s="832"/>
      <c r="L24" s="832">
        <v>118</v>
      </c>
      <c r="M24" s="832"/>
      <c r="N24" s="832"/>
      <c r="O24" s="832">
        <f>R24+U24</f>
        <v>3055</v>
      </c>
      <c r="P24" s="832"/>
      <c r="Q24" s="832"/>
      <c r="R24" s="832">
        <f>Y6</f>
        <v>1553</v>
      </c>
      <c r="S24" s="832"/>
      <c r="T24" s="832"/>
      <c r="U24" s="832">
        <f>Z6</f>
        <v>1502</v>
      </c>
      <c r="V24" s="832"/>
    </row>
    <row r="25" spans="1:17" s="81" customFormat="1" ht="16.5" customHeight="1">
      <c r="A25" s="55" t="s">
        <v>51</v>
      </c>
      <c r="B25" s="55"/>
      <c r="C25" s="55"/>
      <c r="D25" s="55"/>
      <c r="E25" s="55"/>
      <c r="F25" s="55"/>
      <c r="G25" s="55"/>
      <c r="H25" s="55"/>
      <c r="I25" s="49"/>
      <c r="J25" s="49"/>
      <c r="K25" s="49"/>
      <c r="L25" s="49"/>
      <c r="M25" s="49"/>
      <c r="N25" s="49"/>
      <c r="O25" s="49"/>
      <c r="P25" s="49"/>
      <c r="Q25" s="49"/>
    </row>
    <row r="26" spans="1:68" s="61" customFormat="1" ht="18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X26" s="484"/>
      <c r="Y26" s="484"/>
      <c r="Z26" s="484"/>
      <c r="AA26" s="484"/>
      <c r="AB26" s="484"/>
      <c r="AC26" s="484"/>
      <c r="AD26" s="484"/>
      <c r="AE26" s="484"/>
      <c r="AF26" s="484"/>
      <c r="AG26" s="484"/>
      <c r="AH26" s="484"/>
      <c r="AI26" s="484"/>
      <c r="AJ26" s="484"/>
      <c r="AK26" s="484"/>
      <c r="AL26" s="484"/>
      <c r="AM26" s="484"/>
      <c r="AN26" s="484"/>
      <c r="AO26" s="484"/>
      <c r="AP26" s="484"/>
      <c r="AQ26" s="484"/>
      <c r="AR26" s="484"/>
      <c r="AS26" s="484"/>
      <c r="AT26" s="484"/>
      <c r="AU26" s="484"/>
      <c r="AV26" s="484"/>
      <c r="AW26" s="484"/>
      <c r="AX26" s="484"/>
      <c r="AY26" s="484"/>
      <c r="AZ26" s="484"/>
      <c r="BA26" s="484"/>
      <c r="BB26" s="484"/>
      <c r="BC26" s="484"/>
      <c r="BD26" s="484"/>
      <c r="BE26" s="484"/>
      <c r="BF26" s="484"/>
      <c r="BG26" s="484"/>
      <c r="BH26" s="484"/>
      <c r="BI26" s="484"/>
      <c r="BJ26" s="484"/>
      <c r="BK26" s="484"/>
      <c r="BL26" s="484"/>
      <c r="BM26" s="484"/>
      <c r="BN26" s="484"/>
      <c r="BO26" s="484"/>
      <c r="BP26" s="484"/>
    </row>
    <row r="27" spans="1:68" s="30" customFormat="1" ht="13.5" customHeight="1">
      <c r="A27" s="811"/>
      <c r="B27" s="811"/>
      <c r="C27" s="811"/>
      <c r="D27" s="62"/>
      <c r="E27" s="62"/>
      <c r="F27" s="62"/>
      <c r="G27" s="62"/>
      <c r="X27" s="485"/>
      <c r="Y27" s="485"/>
      <c r="Z27" s="485"/>
      <c r="AA27" s="485"/>
      <c r="AB27" s="485"/>
      <c r="AC27" s="485"/>
      <c r="AD27" s="485"/>
      <c r="AE27" s="485"/>
      <c r="AF27" s="485"/>
      <c r="AG27" s="485"/>
      <c r="AH27" s="485"/>
      <c r="AI27" s="485"/>
      <c r="AJ27" s="485"/>
      <c r="AK27" s="485"/>
      <c r="AL27" s="485"/>
      <c r="AM27" s="485"/>
      <c r="AN27" s="485"/>
      <c r="AO27" s="485"/>
      <c r="AP27" s="485"/>
      <c r="AQ27" s="485"/>
      <c r="AR27" s="485"/>
      <c r="AS27" s="485"/>
      <c r="AT27" s="485"/>
      <c r="AU27" s="485"/>
      <c r="AV27" s="485"/>
      <c r="AW27" s="485"/>
      <c r="AX27" s="485"/>
      <c r="AY27" s="485"/>
      <c r="AZ27" s="485"/>
      <c r="BA27" s="485"/>
      <c r="BB27" s="485"/>
      <c r="BC27" s="485"/>
      <c r="BD27" s="485"/>
      <c r="BE27" s="485"/>
      <c r="BF27" s="485"/>
      <c r="BG27" s="485"/>
      <c r="BH27" s="485"/>
      <c r="BI27" s="485"/>
      <c r="BJ27" s="485"/>
      <c r="BK27" s="485"/>
      <c r="BL27" s="485"/>
      <c r="BM27" s="485"/>
      <c r="BN27" s="485"/>
      <c r="BO27" s="485"/>
      <c r="BP27" s="485"/>
    </row>
    <row r="28" spans="1:68" s="30" customFormat="1" ht="13.5" customHeight="1">
      <c r="A28" s="730"/>
      <c r="B28" s="730"/>
      <c r="C28" s="730"/>
      <c r="D28" s="780" t="s">
        <v>78</v>
      </c>
      <c r="E28" s="780"/>
      <c r="F28" s="780"/>
      <c r="G28" s="780"/>
      <c r="X28" s="485"/>
      <c r="Y28" s="485"/>
      <c r="Z28" s="485"/>
      <c r="AA28" s="485"/>
      <c r="AB28" s="485"/>
      <c r="AC28" s="485"/>
      <c r="AD28" s="485"/>
      <c r="AE28" s="485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5"/>
      <c r="AW28" s="485"/>
      <c r="AX28" s="485"/>
      <c r="AY28" s="485"/>
      <c r="AZ28" s="485"/>
      <c r="BA28" s="485"/>
      <c r="BB28" s="485"/>
      <c r="BC28" s="485"/>
      <c r="BD28" s="485"/>
      <c r="BE28" s="485"/>
      <c r="BF28" s="485"/>
      <c r="BG28" s="485"/>
      <c r="BH28" s="485"/>
      <c r="BI28" s="485"/>
      <c r="BJ28" s="485"/>
      <c r="BK28" s="485"/>
      <c r="BL28" s="485"/>
      <c r="BM28" s="485"/>
      <c r="BN28" s="485"/>
      <c r="BO28" s="485"/>
      <c r="BP28" s="485"/>
    </row>
    <row r="29" spans="1:68" s="31" customFormat="1" ht="15" customHeight="1" thickBot="1">
      <c r="A29" s="82"/>
      <c r="B29" s="82"/>
      <c r="C29" s="82"/>
      <c r="D29" s="82"/>
      <c r="E29" s="82"/>
      <c r="F29" s="82"/>
      <c r="G29" s="63"/>
      <c r="H29" s="63"/>
      <c r="I29" s="63"/>
      <c r="J29" s="63"/>
      <c r="K29" s="780" t="s">
        <v>616</v>
      </c>
      <c r="L29" s="780"/>
      <c r="M29" s="780"/>
      <c r="N29" s="780"/>
      <c r="O29" s="780"/>
      <c r="P29" s="780"/>
      <c r="Q29" s="780"/>
      <c r="R29" s="780"/>
      <c r="S29" s="780"/>
      <c r="T29" s="780"/>
      <c r="U29" s="780"/>
      <c r="V29" s="780"/>
      <c r="W29" s="64"/>
      <c r="X29" s="740" t="s">
        <v>667</v>
      </c>
      <c r="Y29" s="741"/>
      <c r="Z29" s="741"/>
      <c r="AA29" s="741"/>
      <c r="AB29" s="741"/>
      <c r="AC29" s="741"/>
      <c r="AD29" s="741"/>
      <c r="AE29" s="741"/>
      <c r="AF29" s="736"/>
      <c r="AG29" s="390"/>
      <c r="AH29" s="485"/>
      <c r="AI29" s="485"/>
      <c r="AJ29" s="485"/>
      <c r="AK29" s="485"/>
      <c r="AL29" s="485"/>
      <c r="AM29" s="761" t="s">
        <v>645</v>
      </c>
      <c r="AN29" s="750"/>
      <c r="AO29" s="750"/>
      <c r="AP29" s="750"/>
      <c r="AQ29" s="750"/>
      <c r="AR29" s="750"/>
      <c r="AS29" s="750"/>
      <c r="AT29" s="750"/>
      <c r="AU29" s="750"/>
      <c r="AV29" s="750"/>
      <c r="AW29" s="750"/>
      <c r="AX29" s="750"/>
      <c r="AY29" s="750"/>
      <c r="AZ29" s="750"/>
      <c r="BA29" s="750"/>
      <c r="BB29" s="750"/>
      <c r="BC29" s="751"/>
      <c r="BD29" s="485"/>
      <c r="BE29" s="485"/>
      <c r="BF29" s="485"/>
      <c r="BG29" s="485"/>
      <c r="BH29" s="485"/>
      <c r="BI29" s="485"/>
      <c r="BJ29" s="485"/>
      <c r="BK29" s="485"/>
      <c r="BL29" s="485"/>
      <c r="BM29" s="485"/>
      <c r="BN29" s="485"/>
      <c r="BO29" s="485"/>
      <c r="BP29" s="485"/>
    </row>
    <row r="30" spans="1:68" s="31" customFormat="1" ht="18" customHeight="1">
      <c r="A30" s="828" t="s">
        <v>79</v>
      </c>
      <c r="B30" s="828"/>
      <c r="C30" s="828"/>
      <c r="D30" s="828"/>
      <c r="E30" s="828"/>
      <c r="F30" s="829"/>
      <c r="G30" s="724" t="s">
        <v>80</v>
      </c>
      <c r="H30" s="725"/>
      <c r="I30" s="725"/>
      <c r="J30" s="725"/>
      <c r="K30" s="725"/>
      <c r="L30" s="725"/>
      <c r="M30" s="725"/>
      <c r="N30" s="725"/>
      <c r="O30" s="725"/>
      <c r="P30" s="725"/>
      <c r="Q30" s="725"/>
      <c r="R30" s="729"/>
      <c r="S30" s="716" t="s">
        <v>48</v>
      </c>
      <c r="T30" s="717"/>
      <c r="U30" s="716" t="s">
        <v>47</v>
      </c>
      <c r="V30" s="717"/>
      <c r="W30" s="64"/>
      <c r="X30" s="747" t="s">
        <v>57</v>
      </c>
      <c r="Y30" s="748"/>
      <c r="Z30" s="749"/>
      <c r="AA30" s="742">
        <v>1</v>
      </c>
      <c r="AB30" s="743"/>
      <c r="AC30" s="744">
        <v>2</v>
      </c>
      <c r="AD30" s="739"/>
      <c r="AE30" s="742">
        <v>3</v>
      </c>
      <c r="AF30" s="739"/>
      <c r="AG30" s="487"/>
      <c r="AH30" s="758" t="s">
        <v>48</v>
      </c>
      <c r="AI30" s="759"/>
      <c r="AJ30" s="759"/>
      <c r="AK30" s="760"/>
      <c r="AL30" s="485"/>
      <c r="AM30" s="755" t="s">
        <v>654</v>
      </c>
      <c r="AN30" s="745"/>
      <c r="AO30" s="756"/>
      <c r="AP30" s="757" t="s">
        <v>646</v>
      </c>
      <c r="AQ30" s="746"/>
      <c r="AR30" s="755" t="s">
        <v>647</v>
      </c>
      <c r="AS30" s="756"/>
      <c r="AT30" s="757" t="s">
        <v>648</v>
      </c>
      <c r="AU30" s="746"/>
      <c r="AV30" s="755" t="s">
        <v>649</v>
      </c>
      <c r="AW30" s="756"/>
      <c r="AX30" s="757" t="s">
        <v>652</v>
      </c>
      <c r="AY30" s="746"/>
      <c r="AZ30" s="755" t="s">
        <v>650</v>
      </c>
      <c r="BA30" s="756"/>
      <c r="BB30" s="757" t="s">
        <v>651</v>
      </c>
      <c r="BC30" s="756"/>
      <c r="BD30" s="485"/>
      <c r="BE30" s="485"/>
      <c r="BF30" s="485"/>
      <c r="BG30" s="485"/>
      <c r="BH30" s="485"/>
      <c r="BI30" s="485"/>
      <c r="BJ30" s="485"/>
      <c r="BK30" s="485"/>
      <c r="BL30" s="485"/>
      <c r="BM30" s="485"/>
      <c r="BN30" s="485"/>
      <c r="BO30" s="485"/>
      <c r="BP30" s="485"/>
    </row>
    <row r="31" spans="1:68" s="31" customFormat="1" ht="18" customHeight="1">
      <c r="A31" s="830"/>
      <c r="B31" s="830"/>
      <c r="C31" s="830"/>
      <c r="D31" s="830"/>
      <c r="E31" s="830"/>
      <c r="F31" s="831"/>
      <c r="G31" s="710" t="s">
        <v>20</v>
      </c>
      <c r="H31" s="696"/>
      <c r="I31" s="697"/>
      <c r="J31" s="710" t="s">
        <v>58</v>
      </c>
      <c r="K31" s="696"/>
      <c r="L31" s="697"/>
      <c r="M31" s="710" t="s">
        <v>59</v>
      </c>
      <c r="N31" s="696"/>
      <c r="O31" s="697"/>
      <c r="P31" s="710" t="s">
        <v>60</v>
      </c>
      <c r="Q31" s="696"/>
      <c r="R31" s="697"/>
      <c r="S31" s="703"/>
      <c r="T31" s="704"/>
      <c r="U31" s="705"/>
      <c r="V31" s="706"/>
      <c r="W31" s="64"/>
      <c r="X31" s="488" t="s">
        <v>7</v>
      </c>
      <c r="Y31" s="489" t="s">
        <v>25</v>
      </c>
      <c r="Z31" s="490" t="s">
        <v>26</v>
      </c>
      <c r="AA31" s="491" t="s">
        <v>25</v>
      </c>
      <c r="AB31" s="492" t="s">
        <v>26</v>
      </c>
      <c r="AC31" s="493" t="s">
        <v>25</v>
      </c>
      <c r="AD31" s="490" t="s">
        <v>26</v>
      </c>
      <c r="AE31" s="491" t="s">
        <v>25</v>
      </c>
      <c r="AF31" s="490" t="s">
        <v>26</v>
      </c>
      <c r="AG31" s="390"/>
      <c r="AH31" s="494">
        <v>1</v>
      </c>
      <c r="AI31" s="398">
        <v>2</v>
      </c>
      <c r="AJ31" s="398">
        <v>3</v>
      </c>
      <c r="AK31" s="495" t="s">
        <v>653</v>
      </c>
      <c r="AL31" s="485"/>
      <c r="AM31" s="402" t="s">
        <v>7</v>
      </c>
      <c r="AN31" s="403" t="s">
        <v>25</v>
      </c>
      <c r="AO31" s="404" t="s">
        <v>26</v>
      </c>
      <c r="AP31" s="405" t="s">
        <v>25</v>
      </c>
      <c r="AQ31" s="406" t="s">
        <v>26</v>
      </c>
      <c r="AR31" s="407" t="s">
        <v>25</v>
      </c>
      <c r="AS31" s="404" t="s">
        <v>26</v>
      </c>
      <c r="AT31" s="405" t="s">
        <v>25</v>
      </c>
      <c r="AU31" s="406" t="s">
        <v>26</v>
      </c>
      <c r="AV31" s="407" t="s">
        <v>25</v>
      </c>
      <c r="AW31" s="404" t="s">
        <v>26</v>
      </c>
      <c r="AX31" s="405" t="s">
        <v>25</v>
      </c>
      <c r="AY31" s="406" t="s">
        <v>26</v>
      </c>
      <c r="AZ31" s="407" t="s">
        <v>25</v>
      </c>
      <c r="BA31" s="404" t="s">
        <v>26</v>
      </c>
      <c r="BB31" s="405" t="s">
        <v>25</v>
      </c>
      <c r="BC31" s="404" t="s">
        <v>26</v>
      </c>
      <c r="BD31" s="485"/>
      <c r="BE31" s="485"/>
      <c r="BF31" s="485"/>
      <c r="BG31" s="485"/>
      <c r="BH31" s="485"/>
      <c r="BI31" s="485"/>
      <c r="BJ31" s="485"/>
      <c r="BK31" s="485"/>
      <c r="BL31" s="485"/>
      <c r="BM31" s="485"/>
      <c r="BN31" s="485"/>
      <c r="BO31" s="485"/>
      <c r="BP31" s="485"/>
    </row>
    <row r="32" spans="1:68" s="31" customFormat="1" ht="18" customHeight="1" thickBot="1">
      <c r="A32" s="694" t="s">
        <v>81</v>
      </c>
      <c r="B32" s="694"/>
      <c r="C32" s="694"/>
      <c r="D32" s="694"/>
      <c r="E32" s="694"/>
      <c r="F32" s="695"/>
      <c r="G32" s="700">
        <f>SUM(J32:P32)</f>
        <v>1430</v>
      </c>
      <c r="H32" s="707"/>
      <c r="I32" s="707"/>
      <c r="J32" s="707">
        <f>SUM(J33:J36)</f>
        <v>485</v>
      </c>
      <c r="K32" s="707"/>
      <c r="L32" s="707"/>
      <c r="M32" s="707">
        <f>SUM(M33:M36)</f>
        <v>480</v>
      </c>
      <c r="N32" s="707"/>
      <c r="O32" s="707"/>
      <c r="P32" s="707">
        <f>SUM(P33:P36)</f>
        <v>465</v>
      </c>
      <c r="Q32" s="707"/>
      <c r="R32" s="707"/>
      <c r="S32" s="707">
        <f>SUM(S33:S36)</f>
        <v>45</v>
      </c>
      <c r="T32" s="707"/>
      <c r="U32" s="707">
        <f>SUM(U33:U36)</f>
        <v>94</v>
      </c>
      <c r="V32" s="707"/>
      <c r="W32" s="64"/>
      <c r="X32" s="408">
        <f>SUM(X33:X36)</f>
        <v>1429</v>
      </c>
      <c r="Y32" s="409">
        <f aca="true" t="shared" si="18" ref="Y32:AF32">SUM(Y33:Y36)</f>
        <v>731</v>
      </c>
      <c r="Z32" s="410">
        <f t="shared" si="18"/>
        <v>698</v>
      </c>
      <c r="AA32" s="411">
        <f t="shared" si="18"/>
        <v>257</v>
      </c>
      <c r="AB32" s="412">
        <f t="shared" si="18"/>
        <v>228</v>
      </c>
      <c r="AC32" s="413">
        <f t="shared" si="18"/>
        <v>235</v>
      </c>
      <c r="AD32" s="414">
        <f t="shared" si="18"/>
        <v>245</v>
      </c>
      <c r="AE32" s="411">
        <f t="shared" si="18"/>
        <v>239</v>
      </c>
      <c r="AF32" s="414">
        <f t="shared" si="18"/>
        <v>225</v>
      </c>
      <c r="AG32" s="418"/>
      <c r="AH32" s="496">
        <f>SUM(AH33:AH36)</f>
        <v>14</v>
      </c>
      <c r="AI32" s="416">
        <f>SUM(AI33:AI36)</f>
        <v>14</v>
      </c>
      <c r="AJ32" s="416">
        <f>SUM(AJ33:AJ36)</f>
        <v>14</v>
      </c>
      <c r="AK32" s="497">
        <f>SUM(AK33:AK36)</f>
        <v>3</v>
      </c>
      <c r="AL32" s="485"/>
      <c r="AM32" s="419">
        <f>AN32+AO32</f>
        <v>94</v>
      </c>
      <c r="AN32" s="420">
        <f aca="true" t="shared" si="19" ref="AN32:AO36">AP32+AR32+AT32+AV32+AX32+AZ32+BB32</f>
        <v>56</v>
      </c>
      <c r="AO32" s="421">
        <f t="shared" si="19"/>
        <v>38</v>
      </c>
      <c r="AP32" s="422">
        <f aca="true" t="shared" si="20" ref="AP32:BC32">SUM(AP33:AP36)</f>
        <v>4</v>
      </c>
      <c r="AQ32" s="423">
        <f t="shared" si="20"/>
        <v>0</v>
      </c>
      <c r="AR32" s="424">
        <f t="shared" si="20"/>
        <v>5</v>
      </c>
      <c r="AS32" s="425">
        <f t="shared" si="20"/>
        <v>0</v>
      </c>
      <c r="AT32" s="422">
        <f t="shared" si="20"/>
        <v>47</v>
      </c>
      <c r="AU32" s="423">
        <f t="shared" si="20"/>
        <v>33</v>
      </c>
      <c r="AV32" s="424">
        <f t="shared" si="20"/>
        <v>0</v>
      </c>
      <c r="AW32" s="425">
        <f t="shared" si="20"/>
        <v>4</v>
      </c>
      <c r="AX32" s="422">
        <f t="shared" si="20"/>
        <v>0</v>
      </c>
      <c r="AY32" s="423">
        <f t="shared" si="20"/>
        <v>0</v>
      </c>
      <c r="AZ32" s="424">
        <f t="shared" si="20"/>
        <v>0</v>
      </c>
      <c r="BA32" s="425">
        <f t="shared" si="20"/>
        <v>1</v>
      </c>
      <c r="BB32" s="422">
        <f t="shared" si="20"/>
        <v>0</v>
      </c>
      <c r="BC32" s="425">
        <f t="shared" si="20"/>
        <v>0</v>
      </c>
      <c r="BD32" s="485"/>
      <c r="BE32" s="485"/>
      <c r="BF32" s="485"/>
      <c r="BG32" s="485"/>
      <c r="BH32" s="485"/>
      <c r="BI32" s="485"/>
      <c r="BJ32" s="485"/>
      <c r="BK32" s="485"/>
      <c r="BL32" s="485"/>
      <c r="BM32" s="485"/>
      <c r="BN32" s="485"/>
      <c r="BO32" s="485"/>
      <c r="BP32" s="485"/>
    </row>
    <row r="33" spans="1:68" s="31" customFormat="1" ht="18" customHeight="1">
      <c r="A33" s="826" t="s">
        <v>82</v>
      </c>
      <c r="B33" s="826"/>
      <c r="C33" s="826"/>
      <c r="D33" s="826"/>
      <c r="E33" s="826"/>
      <c r="F33" s="827"/>
      <c r="G33" s="701">
        <f>SUM(J33:P33)</f>
        <v>628</v>
      </c>
      <c r="H33" s="714"/>
      <c r="I33" s="714"/>
      <c r="J33" s="714">
        <f>AA33+AB33</f>
        <v>216</v>
      </c>
      <c r="K33" s="714"/>
      <c r="L33" s="714"/>
      <c r="M33" s="714">
        <f>AC33+AD33</f>
        <v>224</v>
      </c>
      <c r="N33" s="714"/>
      <c r="O33" s="714"/>
      <c r="P33" s="708">
        <f>AE33+AF33</f>
        <v>188</v>
      </c>
      <c r="Q33" s="708"/>
      <c r="R33" s="708"/>
      <c r="S33" s="714">
        <f>SUM(AH33:AK33)</f>
        <v>18</v>
      </c>
      <c r="T33" s="714"/>
      <c r="U33" s="714">
        <f>AM33</f>
        <v>35</v>
      </c>
      <c r="V33" s="714"/>
      <c r="W33" s="64"/>
      <c r="X33" s="427">
        <f>Y33+Z33</f>
        <v>628</v>
      </c>
      <c r="Y33" s="428">
        <f aca="true" t="shared" si="21" ref="Y33:Z36">AA33+AC33+AE33</f>
        <v>321</v>
      </c>
      <c r="Z33" s="429">
        <f t="shared" si="21"/>
        <v>307</v>
      </c>
      <c r="AA33" s="430">
        <v>111</v>
      </c>
      <c r="AB33" s="431">
        <v>105</v>
      </c>
      <c r="AC33" s="432">
        <v>110</v>
      </c>
      <c r="AD33" s="433">
        <v>114</v>
      </c>
      <c r="AE33" s="434">
        <v>100</v>
      </c>
      <c r="AF33" s="435">
        <v>88</v>
      </c>
      <c r="AG33" s="418"/>
      <c r="AH33" s="430">
        <v>6</v>
      </c>
      <c r="AI33" s="498">
        <v>6</v>
      </c>
      <c r="AJ33" s="498">
        <v>5</v>
      </c>
      <c r="AK33" s="499">
        <v>1</v>
      </c>
      <c r="AL33" s="485"/>
      <c r="AM33" s="441">
        <f>AN33+AO33</f>
        <v>35</v>
      </c>
      <c r="AN33" s="442">
        <f t="shared" si="19"/>
        <v>19</v>
      </c>
      <c r="AO33" s="443">
        <f t="shared" si="19"/>
        <v>16</v>
      </c>
      <c r="AP33" s="444">
        <v>1</v>
      </c>
      <c r="AQ33" s="445"/>
      <c r="AR33" s="446">
        <v>2</v>
      </c>
      <c r="AS33" s="447"/>
      <c r="AT33" s="448">
        <v>16</v>
      </c>
      <c r="AU33" s="445">
        <v>15</v>
      </c>
      <c r="AV33" s="446"/>
      <c r="AW33" s="447">
        <v>1</v>
      </c>
      <c r="AX33" s="448"/>
      <c r="AY33" s="445"/>
      <c r="AZ33" s="446"/>
      <c r="BA33" s="447"/>
      <c r="BB33" s="448"/>
      <c r="BC33" s="449"/>
      <c r="BD33" s="485" t="str">
        <f>A33</f>
        <v>出町中学校</v>
      </c>
      <c r="BE33" s="485"/>
      <c r="BF33" s="485"/>
      <c r="BG33" s="485"/>
      <c r="BH33" s="485"/>
      <c r="BI33" s="485"/>
      <c r="BJ33" s="485"/>
      <c r="BK33" s="485"/>
      <c r="BL33" s="485"/>
      <c r="BM33" s="485"/>
      <c r="BN33" s="485"/>
      <c r="BO33" s="485"/>
      <c r="BP33" s="485"/>
    </row>
    <row r="34" spans="1:68" s="31" customFormat="1" ht="18" customHeight="1">
      <c r="A34" s="826" t="s">
        <v>83</v>
      </c>
      <c r="B34" s="826"/>
      <c r="C34" s="826"/>
      <c r="D34" s="826"/>
      <c r="E34" s="826"/>
      <c r="F34" s="827"/>
      <c r="G34" s="701">
        <f>SUM(J34:P34)</f>
        <v>495</v>
      </c>
      <c r="H34" s="714"/>
      <c r="I34" s="714"/>
      <c r="J34" s="714">
        <f>AA34+AB34</f>
        <v>173</v>
      </c>
      <c r="K34" s="714"/>
      <c r="L34" s="714"/>
      <c r="M34" s="714">
        <f>AC34+AD34</f>
        <v>159</v>
      </c>
      <c r="N34" s="714"/>
      <c r="O34" s="714"/>
      <c r="P34" s="708">
        <f>AE34+AF34</f>
        <v>163</v>
      </c>
      <c r="Q34" s="708"/>
      <c r="R34" s="708"/>
      <c r="S34" s="714">
        <f>SUM(AH34:AK34)</f>
        <v>15</v>
      </c>
      <c r="T34" s="714"/>
      <c r="U34" s="714">
        <f>AM34</f>
        <v>30</v>
      </c>
      <c r="V34" s="714"/>
      <c r="W34" s="64"/>
      <c r="X34" s="427">
        <f>Y34+Z34</f>
        <v>495</v>
      </c>
      <c r="Y34" s="428">
        <f t="shared" si="21"/>
        <v>260</v>
      </c>
      <c r="Z34" s="429">
        <f t="shared" si="21"/>
        <v>235</v>
      </c>
      <c r="AA34" s="450">
        <v>101</v>
      </c>
      <c r="AB34" s="429">
        <v>72</v>
      </c>
      <c r="AC34" s="427">
        <v>75</v>
      </c>
      <c r="AD34" s="451">
        <v>84</v>
      </c>
      <c r="AE34" s="452">
        <v>84</v>
      </c>
      <c r="AF34" s="453">
        <v>79</v>
      </c>
      <c r="AG34" s="418"/>
      <c r="AH34" s="458">
        <v>5</v>
      </c>
      <c r="AI34" s="500">
        <v>4</v>
      </c>
      <c r="AJ34" s="500">
        <v>5</v>
      </c>
      <c r="AK34" s="501">
        <v>1</v>
      </c>
      <c r="AL34" s="485"/>
      <c r="AM34" s="427">
        <f>AN34+AO34</f>
        <v>30</v>
      </c>
      <c r="AN34" s="428">
        <f t="shared" si="19"/>
        <v>20</v>
      </c>
      <c r="AO34" s="429">
        <f t="shared" si="19"/>
        <v>10</v>
      </c>
      <c r="AP34" s="458">
        <v>1</v>
      </c>
      <c r="AQ34" s="459"/>
      <c r="AR34" s="460">
        <v>1</v>
      </c>
      <c r="AS34" s="461"/>
      <c r="AT34" s="462">
        <v>18</v>
      </c>
      <c r="AU34" s="459">
        <v>8</v>
      </c>
      <c r="AV34" s="460"/>
      <c r="AW34" s="461">
        <v>1</v>
      </c>
      <c r="AX34" s="462"/>
      <c r="AY34" s="459"/>
      <c r="AZ34" s="460"/>
      <c r="BA34" s="461">
        <v>1</v>
      </c>
      <c r="BB34" s="462"/>
      <c r="BC34" s="463"/>
      <c r="BD34" s="485" t="str">
        <f>A34</f>
        <v>庄西中学校</v>
      </c>
      <c r="BE34" s="485"/>
      <c r="BF34" s="485"/>
      <c r="BG34" s="485"/>
      <c r="BH34" s="485"/>
      <c r="BI34" s="485"/>
      <c r="BJ34" s="485"/>
      <c r="BK34" s="485"/>
      <c r="BL34" s="485"/>
      <c r="BM34" s="485"/>
      <c r="BN34" s="485"/>
      <c r="BO34" s="485"/>
      <c r="BP34" s="485"/>
    </row>
    <row r="35" spans="1:68" s="31" customFormat="1" ht="18" customHeight="1">
      <c r="A35" s="826" t="s">
        <v>84</v>
      </c>
      <c r="B35" s="826"/>
      <c r="C35" s="826"/>
      <c r="D35" s="826"/>
      <c r="E35" s="826"/>
      <c r="F35" s="827"/>
      <c r="G35" s="701">
        <f>SUM(J35:P35)</f>
        <v>137</v>
      </c>
      <c r="H35" s="714"/>
      <c r="I35" s="714"/>
      <c r="J35" s="714">
        <f>AA35+AB35</f>
        <v>37</v>
      </c>
      <c r="K35" s="714"/>
      <c r="L35" s="714"/>
      <c r="M35" s="714">
        <f>AC35+AD35</f>
        <v>47</v>
      </c>
      <c r="N35" s="714"/>
      <c r="O35" s="714"/>
      <c r="P35" s="708">
        <f>AE35+AF35</f>
        <v>53</v>
      </c>
      <c r="Q35" s="708"/>
      <c r="R35" s="708"/>
      <c r="S35" s="714">
        <f>SUM(AH35:AK35)</f>
        <v>6</v>
      </c>
      <c r="T35" s="714"/>
      <c r="U35" s="714">
        <f>AM35</f>
        <v>15</v>
      </c>
      <c r="V35" s="714"/>
      <c r="W35" s="64"/>
      <c r="X35" s="427">
        <f>Y35+Z35</f>
        <v>137</v>
      </c>
      <c r="Y35" s="428">
        <f t="shared" si="21"/>
        <v>71</v>
      </c>
      <c r="Z35" s="429">
        <f t="shared" si="21"/>
        <v>66</v>
      </c>
      <c r="AA35" s="450">
        <v>17</v>
      </c>
      <c r="AB35" s="429">
        <v>20</v>
      </c>
      <c r="AC35" s="427">
        <v>28</v>
      </c>
      <c r="AD35" s="451">
        <v>19</v>
      </c>
      <c r="AE35" s="452">
        <v>26</v>
      </c>
      <c r="AF35" s="453">
        <v>27</v>
      </c>
      <c r="AG35" s="418"/>
      <c r="AH35" s="450">
        <v>1</v>
      </c>
      <c r="AI35" s="500">
        <v>2</v>
      </c>
      <c r="AJ35" s="500">
        <v>2</v>
      </c>
      <c r="AK35" s="501">
        <v>1</v>
      </c>
      <c r="AL35" s="485"/>
      <c r="AM35" s="427">
        <f>AN35+AO35</f>
        <v>15</v>
      </c>
      <c r="AN35" s="428">
        <f t="shared" si="19"/>
        <v>9</v>
      </c>
      <c r="AO35" s="429">
        <f t="shared" si="19"/>
        <v>6</v>
      </c>
      <c r="AP35" s="458">
        <v>1</v>
      </c>
      <c r="AQ35" s="459"/>
      <c r="AR35" s="460">
        <v>1</v>
      </c>
      <c r="AS35" s="461"/>
      <c r="AT35" s="462">
        <v>7</v>
      </c>
      <c r="AU35" s="459">
        <v>5</v>
      </c>
      <c r="AV35" s="460"/>
      <c r="AW35" s="461">
        <v>1</v>
      </c>
      <c r="AX35" s="462"/>
      <c r="AY35" s="459"/>
      <c r="AZ35" s="460"/>
      <c r="BA35" s="461"/>
      <c r="BB35" s="462"/>
      <c r="BC35" s="463"/>
      <c r="BD35" s="485" t="str">
        <f>A35</f>
        <v>般若中学校</v>
      </c>
      <c r="BE35" s="485"/>
      <c r="BF35" s="485"/>
      <c r="BG35" s="485"/>
      <c r="BH35" s="485"/>
      <c r="BI35" s="485"/>
      <c r="BJ35" s="485"/>
      <c r="BK35" s="485"/>
      <c r="BL35" s="485"/>
      <c r="BM35" s="485"/>
      <c r="BN35" s="485"/>
      <c r="BO35" s="485"/>
      <c r="BP35" s="485"/>
    </row>
    <row r="36" spans="1:68" s="31" customFormat="1" ht="18" customHeight="1" thickBot="1">
      <c r="A36" s="698" t="s">
        <v>85</v>
      </c>
      <c r="B36" s="698"/>
      <c r="C36" s="698"/>
      <c r="D36" s="698"/>
      <c r="E36" s="698"/>
      <c r="F36" s="699"/>
      <c r="G36" s="702">
        <f>SUM(J36:P36)</f>
        <v>170</v>
      </c>
      <c r="H36" s="715"/>
      <c r="I36" s="715"/>
      <c r="J36" s="715">
        <f>AA36+AB36</f>
        <v>59</v>
      </c>
      <c r="K36" s="715"/>
      <c r="L36" s="715"/>
      <c r="M36" s="715">
        <f>AC36+AD36</f>
        <v>50</v>
      </c>
      <c r="N36" s="715"/>
      <c r="O36" s="715"/>
      <c r="P36" s="709">
        <v>61</v>
      </c>
      <c r="Q36" s="709"/>
      <c r="R36" s="709"/>
      <c r="S36" s="715">
        <f>SUM(AH36:AK36)</f>
        <v>6</v>
      </c>
      <c r="T36" s="715"/>
      <c r="U36" s="715">
        <f>AM36</f>
        <v>14</v>
      </c>
      <c r="V36" s="715"/>
      <c r="W36" s="64"/>
      <c r="X36" s="391">
        <f>Y36+Z36</f>
        <v>169</v>
      </c>
      <c r="Y36" s="465">
        <f t="shared" si="21"/>
        <v>79</v>
      </c>
      <c r="Z36" s="466">
        <f t="shared" si="21"/>
        <v>90</v>
      </c>
      <c r="AA36" s="467">
        <v>28</v>
      </c>
      <c r="AB36" s="468">
        <v>31</v>
      </c>
      <c r="AC36" s="469">
        <v>22</v>
      </c>
      <c r="AD36" s="470">
        <v>28</v>
      </c>
      <c r="AE36" s="471">
        <v>29</v>
      </c>
      <c r="AF36" s="472">
        <v>31</v>
      </c>
      <c r="AG36" s="418"/>
      <c r="AH36" s="467">
        <v>2</v>
      </c>
      <c r="AI36" s="502">
        <v>2</v>
      </c>
      <c r="AJ36" s="502">
        <v>2</v>
      </c>
      <c r="AK36" s="503"/>
      <c r="AL36" s="485"/>
      <c r="AM36" s="391">
        <f>AN36+AO36</f>
        <v>14</v>
      </c>
      <c r="AN36" s="465">
        <f t="shared" si="19"/>
        <v>8</v>
      </c>
      <c r="AO36" s="466">
        <f t="shared" si="19"/>
        <v>6</v>
      </c>
      <c r="AP36" s="477">
        <v>1</v>
      </c>
      <c r="AQ36" s="478"/>
      <c r="AR36" s="479">
        <v>1</v>
      </c>
      <c r="AS36" s="480"/>
      <c r="AT36" s="481">
        <v>6</v>
      </c>
      <c r="AU36" s="478">
        <v>5</v>
      </c>
      <c r="AV36" s="479"/>
      <c r="AW36" s="480">
        <v>1</v>
      </c>
      <c r="AX36" s="481"/>
      <c r="AY36" s="478"/>
      <c r="AZ36" s="479"/>
      <c r="BA36" s="480"/>
      <c r="BB36" s="481"/>
      <c r="BC36" s="482"/>
      <c r="BD36" s="485" t="str">
        <f>A36</f>
        <v>庄川中学校</v>
      </c>
      <c r="BE36" s="485"/>
      <c r="BF36" s="485"/>
      <c r="BG36" s="485"/>
      <c r="BH36" s="485"/>
      <c r="BI36" s="485"/>
      <c r="BJ36" s="485"/>
      <c r="BK36" s="485"/>
      <c r="BL36" s="485"/>
      <c r="BM36" s="485"/>
      <c r="BN36" s="485"/>
      <c r="BO36" s="485"/>
      <c r="BP36" s="485"/>
    </row>
    <row r="37" spans="1:68" s="31" customFormat="1" ht="18" customHeight="1">
      <c r="A37" s="837" t="s">
        <v>51</v>
      </c>
      <c r="B37" s="837"/>
      <c r="C37" s="56"/>
      <c r="D37" s="56"/>
      <c r="E37" s="56"/>
      <c r="F37" s="56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89"/>
      <c r="W37" s="64"/>
      <c r="X37" s="504"/>
      <c r="Y37" s="504"/>
      <c r="Z37" s="504"/>
      <c r="AA37" s="504"/>
      <c r="AB37" s="504"/>
      <c r="AC37" s="504"/>
      <c r="AD37" s="504"/>
      <c r="AE37" s="504"/>
      <c r="AF37" s="505"/>
      <c r="AG37" s="485"/>
      <c r="AH37" s="485"/>
      <c r="AI37" s="485"/>
      <c r="AJ37" s="485"/>
      <c r="AK37" s="485"/>
      <c r="AL37" s="485"/>
      <c r="AM37" s="485"/>
      <c r="AN37" s="486"/>
      <c r="AO37" s="486"/>
      <c r="AP37" s="486"/>
      <c r="AQ37" s="485"/>
      <c r="AR37" s="485"/>
      <c r="AS37" s="485"/>
      <c r="AT37" s="485"/>
      <c r="AU37" s="485"/>
      <c r="AV37" s="485"/>
      <c r="AW37" s="485"/>
      <c r="AX37" s="485"/>
      <c r="AY37" s="485"/>
      <c r="AZ37" s="485"/>
      <c r="BA37" s="485"/>
      <c r="BB37" s="485"/>
      <c r="BC37" s="485"/>
      <c r="BD37" s="485"/>
      <c r="BE37" s="485"/>
      <c r="BF37" s="485"/>
      <c r="BG37" s="485"/>
      <c r="BH37" s="485"/>
      <c r="BI37" s="485"/>
      <c r="BJ37" s="485"/>
      <c r="BK37" s="485"/>
      <c r="BL37" s="485"/>
      <c r="BM37" s="485"/>
      <c r="BN37" s="485"/>
      <c r="BO37" s="485"/>
      <c r="BP37" s="485"/>
    </row>
    <row r="38" spans="1:68" s="61" customFormat="1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505"/>
      <c r="Y38" s="505"/>
      <c r="Z38" s="505"/>
      <c r="AA38" s="505"/>
      <c r="AB38" s="505"/>
      <c r="AC38" s="505"/>
      <c r="AD38" s="505"/>
      <c r="AE38" s="505"/>
      <c r="AF38" s="485"/>
      <c r="AG38" s="485"/>
      <c r="AH38" s="485"/>
      <c r="AI38" s="485"/>
      <c r="AJ38" s="485"/>
      <c r="AK38" s="485"/>
      <c r="AL38" s="506"/>
      <c r="AM38" s="506"/>
      <c r="AN38" s="485"/>
      <c r="AO38" s="485"/>
      <c r="AP38" s="485"/>
      <c r="AQ38" s="485"/>
      <c r="AR38" s="485"/>
      <c r="AS38" s="485"/>
      <c r="AT38" s="485"/>
      <c r="AU38" s="485"/>
      <c r="AV38" s="485"/>
      <c r="AW38" s="485"/>
      <c r="AX38" s="485"/>
      <c r="AY38" s="485"/>
      <c r="AZ38" s="485"/>
      <c r="BA38" s="485"/>
      <c r="BB38" s="485"/>
      <c r="BC38" s="485"/>
      <c r="BD38" s="485"/>
      <c r="BE38" s="485"/>
      <c r="BF38" s="485"/>
      <c r="BG38" s="484"/>
      <c r="BH38" s="484"/>
      <c r="BI38" s="484"/>
      <c r="BJ38" s="484"/>
      <c r="BK38" s="484"/>
      <c r="BL38" s="484"/>
      <c r="BM38" s="484"/>
      <c r="BN38" s="484"/>
      <c r="BO38" s="484"/>
      <c r="BP38" s="484"/>
    </row>
    <row r="39" spans="1:68" s="30" customFormat="1" ht="13.5" customHeight="1">
      <c r="A39" s="811"/>
      <c r="B39" s="811"/>
      <c r="C39" s="811"/>
      <c r="D39" s="811"/>
      <c r="E39" s="811"/>
      <c r="F39" s="811"/>
      <c r="G39" s="62"/>
      <c r="H39" s="62"/>
      <c r="I39" s="62"/>
      <c r="J39" s="62"/>
      <c r="X39" s="485"/>
      <c r="Y39" s="485"/>
      <c r="Z39" s="485"/>
      <c r="AA39" s="485"/>
      <c r="AB39" s="485"/>
      <c r="AC39" s="485"/>
      <c r="AD39" s="485"/>
      <c r="AE39" s="485"/>
      <c r="AF39" s="485"/>
      <c r="AG39" s="485"/>
      <c r="AH39" s="485"/>
      <c r="AI39" s="485"/>
      <c r="AJ39" s="485"/>
      <c r="AK39" s="485"/>
      <c r="AL39" s="506"/>
      <c r="AM39" s="506"/>
      <c r="AN39" s="506"/>
      <c r="AO39" s="506"/>
      <c r="AP39" s="506"/>
      <c r="AQ39" s="485"/>
      <c r="AR39" s="485"/>
      <c r="AS39" s="485"/>
      <c r="AT39" s="485"/>
      <c r="AU39" s="485"/>
      <c r="AV39" s="485"/>
      <c r="AW39" s="485"/>
      <c r="AX39" s="485"/>
      <c r="AY39" s="485"/>
      <c r="AZ39" s="485"/>
      <c r="BA39" s="485"/>
      <c r="BB39" s="485"/>
      <c r="BC39" s="485"/>
      <c r="BD39" s="485"/>
      <c r="BE39" s="485"/>
      <c r="BF39" s="485"/>
      <c r="BG39" s="485"/>
      <c r="BH39" s="485"/>
      <c r="BI39" s="485"/>
      <c r="BJ39" s="485"/>
      <c r="BK39" s="485"/>
      <c r="BL39" s="485"/>
      <c r="BM39" s="485"/>
      <c r="BN39" s="485"/>
      <c r="BO39" s="485"/>
      <c r="BP39" s="485"/>
    </row>
    <row r="40" spans="1:68" s="30" customFormat="1" ht="13.5" customHeight="1">
      <c r="A40" s="730"/>
      <c r="B40" s="730"/>
      <c r="C40" s="730"/>
      <c r="D40" s="730"/>
      <c r="E40" s="730"/>
      <c r="F40" s="730"/>
      <c r="G40" s="780" t="s">
        <v>78</v>
      </c>
      <c r="H40" s="780"/>
      <c r="I40" s="780"/>
      <c r="J40" s="780"/>
      <c r="X40" s="485"/>
      <c r="Y40" s="485"/>
      <c r="Z40" s="485"/>
      <c r="AA40" s="485"/>
      <c r="AB40" s="485"/>
      <c r="AC40" s="485"/>
      <c r="AD40" s="485"/>
      <c r="AE40" s="485"/>
      <c r="AF40" s="485"/>
      <c r="AG40" s="486"/>
      <c r="AH40" s="485"/>
      <c r="AI40" s="485"/>
      <c r="AJ40" s="485"/>
      <c r="AK40" s="485"/>
      <c r="AL40" s="506"/>
      <c r="AM40" s="506"/>
      <c r="AN40" s="506"/>
      <c r="AO40" s="506"/>
      <c r="AP40" s="506"/>
      <c r="AQ40" s="486"/>
      <c r="AR40" s="486"/>
      <c r="AS40" s="486"/>
      <c r="AT40" s="486"/>
      <c r="AU40" s="486"/>
      <c r="AV40" s="486"/>
      <c r="AW40" s="486"/>
      <c r="AX40" s="486"/>
      <c r="AY40" s="486"/>
      <c r="AZ40" s="486"/>
      <c r="BA40" s="486"/>
      <c r="BB40" s="486"/>
      <c r="BC40" s="486"/>
      <c r="BD40" s="486"/>
      <c r="BE40" s="486"/>
      <c r="BF40" s="486"/>
      <c r="BG40" s="485"/>
      <c r="BH40" s="485"/>
      <c r="BI40" s="485"/>
      <c r="BJ40" s="485"/>
      <c r="BK40" s="485"/>
      <c r="BL40" s="485"/>
      <c r="BM40" s="485"/>
      <c r="BN40" s="485"/>
      <c r="BO40" s="485"/>
      <c r="BP40" s="485"/>
    </row>
    <row r="41" spans="1:68" s="31" customFormat="1" ht="15" customHeight="1" thickBot="1">
      <c r="A41" s="82"/>
      <c r="B41" s="82"/>
      <c r="C41" s="63"/>
      <c r="D41" s="63"/>
      <c r="E41" s="63"/>
      <c r="F41" s="63"/>
      <c r="G41" s="781" t="s">
        <v>72</v>
      </c>
      <c r="H41" s="781"/>
      <c r="I41" s="781"/>
      <c r="J41" s="781"/>
      <c r="K41" s="781"/>
      <c r="L41" s="781"/>
      <c r="M41" s="781"/>
      <c r="N41" s="781"/>
      <c r="O41" s="781"/>
      <c r="P41" s="781"/>
      <c r="Q41" s="781"/>
      <c r="R41" s="781"/>
      <c r="S41" s="781"/>
      <c r="T41" s="781"/>
      <c r="U41" s="781"/>
      <c r="V41" s="781"/>
      <c r="X41" s="485"/>
      <c r="Y41" s="485"/>
      <c r="Z41" s="485"/>
      <c r="AA41" s="485"/>
      <c r="AB41" s="485"/>
      <c r="AC41" s="485"/>
      <c r="AD41" s="485"/>
      <c r="AE41" s="485"/>
      <c r="AF41" s="485"/>
      <c r="AG41" s="486"/>
      <c r="AH41" s="486"/>
      <c r="AI41" s="486"/>
      <c r="AJ41" s="486"/>
      <c r="AK41" s="486"/>
      <c r="AL41" s="506"/>
      <c r="AM41" s="506"/>
      <c r="AN41" s="506"/>
      <c r="AO41" s="506"/>
      <c r="AP41" s="506"/>
      <c r="AQ41" s="486"/>
      <c r="AR41" s="486"/>
      <c r="AS41" s="486"/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5"/>
      <c r="BH41" s="485"/>
      <c r="BI41" s="485"/>
      <c r="BJ41" s="485"/>
      <c r="BK41" s="485"/>
      <c r="BL41" s="485"/>
      <c r="BM41" s="485"/>
      <c r="BN41" s="485"/>
      <c r="BO41" s="485"/>
      <c r="BP41" s="485"/>
    </row>
    <row r="42" spans="1:68" s="31" customFormat="1" ht="18" customHeight="1">
      <c r="A42" s="729" t="s">
        <v>73</v>
      </c>
      <c r="B42" s="724" t="s">
        <v>74</v>
      </c>
      <c r="C42" s="729"/>
      <c r="D42" s="724" t="s">
        <v>48</v>
      </c>
      <c r="E42" s="729"/>
      <c r="F42" s="724" t="s">
        <v>4</v>
      </c>
      <c r="G42" s="725"/>
      <c r="H42" s="725"/>
      <c r="I42" s="725"/>
      <c r="J42" s="725"/>
      <c r="K42" s="725"/>
      <c r="L42" s="725"/>
      <c r="M42" s="725"/>
      <c r="N42" s="729"/>
      <c r="O42" s="724" t="s">
        <v>87</v>
      </c>
      <c r="P42" s="725"/>
      <c r="Q42" s="725"/>
      <c r="R42" s="725"/>
      <c r="S42" s="725"/>
      <c r="T42" s="725"/>
      <c r="U42" s="725"/>
      <c r="V42" s="72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6"/>
      <c r="AI42" s="486"/>
      <c r="AJ42" s="486"/>
      <c r="AK42" s="486"/>
      <c r="AL42" s="506"/>
      <c r="AM42" s="506"/>
      <c r="AN42" s="506"/>
      <c r="AO42" s="506"/>
      <c r="AP42" s="506"/>
      <c r="AQ42" s="485"/>
      <c r="AR42" s="485"/>
      <c r="AS42" s="485"/>
      <c r="AT42" s="485"/>
      <c r="AU42" s="485"/>
      <c r="AV42" s="485"/>
      <c r="AW42" s="485"/>
      <c r="AX42" s="485"/>
      <c r="AY42" s="485"/>
      <c r="AZ42" s="485"/>
      <c r="BA42" s="485"/>
      <c r="BB42" s="485"/>
      <c r="BC42" s="485"/>
      <c r="BD42" s="485"/>
      <c r="BE42" s="485"/>
      <c r="BF42" s="485"/>
      <c r="BG42" s="485"/>
      <c r="BH42" s="485"/>
      <c r="BI42" s="485"/>
      <c r="BJ42" s="485"/>
      <c r="BK42" s="485"/>
      <c r="BL42" s="485"/>
      <c r="BM42" s="485"/>
      <c r="BN42" s="485"/>
      <c r="BO42" s="485"/>
      <c r="BP42" s="485"/>
    </row>
    <row r="43" spans="1:68" s="31" customFormat="1" ht="18" customHeight="1">
      <c r="A43" s="728"/>
      <c r="B43" s="726"/>
      <c r="C43" s="728"/>
      <c r="D43" s="726"/>
      <c r="E43" s="728"/>
      <c r="F43" s="726" t="s">
        <v>20</v>
      </c>
      <c r="G43" s="727"/>
      <c r="H43" s="728"/>
      <c r="I43" s="726" t="s">
        <v>25</v>
      </c>
      <c r="J43" s="727"/>
      <c r="K43" s="728"/>
      <c r="L43" s="726" t="s">
        <v>26</v>
      </c>
      <c r="M43" s="727"/>
      <c r="N43" s="728"/>
      <c r="O43" s="726" t="s">
        <v>20</v>
      </c>
      <c r="P43" s="727"/>
      <c r="Q43" s="728"/>
      <c r="R43" s="726" t="s">
        <v>25</v>
      </c>
      <c r="S43" s="727"/>
      <c r="T43" s="728"/>
      <c r="U43" s="726" t="s">
        <v>26</v>
      </c>
      <c r="V43" s="727"/>
      <c r="X43" s="485"/>
      <c r="Y43" s="485"/>
      <c r="Z43" s="485"/>
      <c r="AA43" s="485"/>
      <c r="AB43" s="485"/>
      <c r="AC43" s="485"/>
      <c r="AD43" s="485"/>
      <c r="AE43" s="485"/>
      <c r="AF43" s="485"/>
      <c r="AG43" s="506"/>
      <c r="AH43" s="485"/>
      <c r="AI43" s="485"/>
      <c r="AJ43" s="485"/>
      <c r="AK43" s="485"/>
      <c r="AL43" s="506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  <c r="BA43" s="506"/>
      <c r="BB43" s="506"/>
      <c r="BC43" s="506"/>
      <c r="BD43" s="506"/>
      <c r="BE43" s="506"/>
      <c r="BF43" s="506"/>
      <c r="BG43" s="485"/>
      <c r="BH43" s="485"/>
      <c r="BI43" s="485"/>
      <c r="BJ43" s="485"/>
      <c r="BK43" s="485"/>
      <c r="BL43" s="485"/>
      <c r="BM43" s="485"/>
      <c r="BN43" s="485"/>
      <c r="BO43" s="485"/>
      <c r="BP43" s="485"/>
    </row>
    <row r="44" spans="1:68" s="31" customFormat="1" ht="18" customHeight="1">
      <c r="A44" s="80" t="s">
        <v>76</v>
      </c>
      <c r="B44" s="723">
        <v>4</v>
      </c>
      <c r="C44" s="721"/>
      <c r="D44" s="721">
        <v>43</v>
      </c>
      <c r="E44" s="721"/>
      <c r="F44" s="721">
        <f>I44+L44</f>
        <v>83</v>
      </c>
      <c r="G44" s="721"/>
      <c r="H44" s="721"/>
      <c r="I44" s="721">
        <v>47</v>
      </c>
      <c r="J44" s="721"/>
      <c r="K44" s="721"/>
      <c r="L44" s="721">
        <v>36</v>
      </c>
      <c r="M44" s="721"/>
      <c r="N44" s="721"/>
      <c r="O44" s="721">
        <f>R44+U44</f>
        <v>1347</v>
      </c>
      <c r="P44" s="721"/>
      <c r="Q44" s="721"/>
      <c r="R44" s="721">
        <v>699</v>
      </c>
      <c r="S44" s="721"/>
      <c r="T44" s="721"/>
      <c r="U44" s="721">
        <v>648</v>
      </c>
      <c r="V44" s="721"/>
      <c r="X44" s="485"/>
      <c r="Y44" s="485"/>
      <c r="Z44" s="485"/>
      <c r="AA44" s="485"/>
      <c r="AB44" s="485"/>
      <c r="AC44" s="485"/>
      <c r="AD44" s="485"/>
      <c r="AE44" s="485"/>
      <c r="AF44" s="486"/>
      <c r="AG44" s="506"/>
      <c r="AH44" s="506"/>
      <c r="AI44" s="506"/>
      <c r="AJ44" s="506"/>
      <c r="AK44" s="506"/>
      <c r="AL44" s="506"/>
      <c r="AM44" s="506"/>
      <c r="AN44" s="506"/>
      <c r="AO44" s="506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  <c r="BA44" s="506"/>
      <c r="BB44" s="506"/>
      <c r="BC44" s="506"/>
      <c r="BD44" s="506"/>
      <c r="BE44" s="506"/>
      <c r="BF44" s="506"/>
      <c r="BG44" s="485"/>
      <c r="BH44" s="485"/>
      <c r="BI44" s="485"/>
      <c r="BJ44" s="485"/>
      <c r="BK44" s="485"/>
      <c r="BL44" s="485"/>
      <c r="BM44" s="485"/>
      <c r="BN44" s="485"/>
      <c r="BO44" s="485"/>
      <c r="BP44" s="485"/>
    </row>
    <row r="45" spans="1:68" s="33" customFormat="1" ht="18" customHeight="1">
      <c r="A45" s="84" t="s">
        <v>77</v>
      </c>
      <c r="B45" s="722">
        <v>4</v>
      </c>
      <c r="C45" s="720"/>
      <c r="D45" s="720">
        <v>44</v>
      </c>
      <c r="E45" s="720"/>
      <c r="F45" s="720">
        <f>I45+L45</f>
        <v>95</v>
      </c>
      <c r="G45" s="720"/>
      <c r="H45" s="720"/>
      <c r="I45" s="720">
        <v>50</v>
      </c>
      <c r="J45" s="720"/>
      <c r="K45" s="720"/>
      <c r="L45" s="720">
        <v>45</v>
      </c>
      <c r="M45" s="720"/>
      <c r="N45" s="720"/>
      <c r="O45" s="720">
        <f>R45+U45</f>
        <v>1385</v>
      </c>
      <c r="P45" s="720"/>
      <c r="Q45" s="720"/>
      <c r="R45" s="720">
        <v>704</v>
      </c>
      <c r="S45" s="720"/>
      <c r="T45" s="720"/>
      <c r="U45" s="720">
        <v>681</v>
      </c>
      <c r="V45" s="720"/>
      <c r="X45" s="486"/>
      <c r="Y45" s="486"/>
      <c r="Z45" s="486"/>
      <c r="AA45" s="486"/>
      <c r="AB45" s="486"/>
      <c r="AC45" s="486"/>
      <c r="AD45" s="486"/>
      <c r="AE45" s="486"/>
      <c r="AF45" s="486"/>
      <c r="AG45" s="506"/>
      <c r="AH45" s="506"/>
      <c r="AI45" s="506"/>
      <c r="AJ45" s="506"/>
      <c r="AK45" s="506"/>
      <c r="AL45" s="506"/>
      <c r="AM45" s="506"/>
      <c r="AN45" s="506"/>
      <c r="AO45" s="506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  <c r="BA45" s="506"/>
      <c r="BB45" s="506"/>
      <c r="BC45" s="506"/>
      <c r="BD45" s="506"/>
      <c r="BE45" s="506"/>
      <c r="BF45" s="506"/>
      <c r="BG45" s="486"/>
      <c r="BH45" s="486"/>
      <c r="BI45" s="486"/>
      <c r="BJ45" s="486"/>
      <c r="BK45" s="486"/>
      <c r="BL45" s="486"/>
      <c r="BM45" s="486"/>
      <c r="BN45" s="486"/>
      <c r="BO45" s="486"/>
      <c r="BP45" s="486"/>
    </row>
    <row r="46" spans="1:68" s="515" customFormat="1" ht="18" customHeight="1" thickBot="1">
      <c r="A46" s="516" t="s">
        <v>617</v>
      </c>
      <c r="B46" s="833">
        <f>COUNT(G33:I36)</f>
        <v>4</v>
      </c>
      <c r="C46" s="832"/>
      <c r="D46" s="832">
        <f>S32</f>
        <v>45</v>
      </c>
      <c r="E46" s="832"/>
      <c r="F46" s="832">
        <f>I46+L46</f>
        <v>94</v>
      </c>
      <c r="G46" s="832"/>
      <c r="H46" s="832"/>
      <c r="I46" s="832">
        <f>AN32</f>
        <v>56</v>
      </c>
      <c r="J46" s="832"/>
      <c r="K46" s="832"/>
      <c r="L46" s="832">
        <f>AO32</f>
        <v>38</v>
      </c>
      <c r="M46" s="832"/>
      <c r="N46" s="832"/>
      <c r="O46" s="832">
        <f>R46+U46</f>
        <v>1430</v>
      </c>
      <c r="P46" s="832"/>
      <c r="Q46" s="832"/>
      <c r="R46" s="832">
        <v>732</v>
      </c>
      <c r="S46" s="832"/>
      <c r="T46" s="832"/>
      <c r="U46" s="832">
        <f>Z32</f>
        <v>698</v>
      </c>
      <c r="V46" s="832"/>
      <c r="X46" s="518"/>
      <c r="Y46" s="518"/>
      <c r="Z46" s="518"/>
      <c r="AA46" s="518"/>
      <c r="AB46" s="518"/>
      <c r="AC46" s="518"/>
      <c r="AD46" s="518"/>
      <c r="AE46" s="518"/>
      <c r="AF46" s="519"/>
      <c r="AG46" s="520"/>
      <c r="AH46" s="520"/>
      <c r="AI46" s="520"/>
      <c r="AJ46" s="520"/>
      <c r="AK46" s="520"/>
      <c r="AL46" s="520"/>
      <c r="AM46" s="520"/>
      <c r="AN46" s="520"/>
      <c r="AO46" s="520"/>
      <c r="AP46" s="520"/>
      <c r="AQ46" s="520"/>
      <c r="AR46" s="520"/>
      <c r="AS46" s="520"/>
      <c r="AT46" s="520"/>
      <c r="AU46" s="520"/>
      <c r="AV46" s="520"/>
      <c r="AW46" s="520"/>
      <c r="AX46" s="520"/>
      <c r="AY46" s="520"/>
      <c r="AZ46" s="520"/>
      <c r="BA46" s="520"/>
      <c r="BB46" s="520"/>
      <c r="BC46" s="520"/>
      <c r="BD46" s="520"/>
      <c r="BE46" s="520"/>
      <c r="BF46" s="520"/>
      <c r="BG46" s="518"/>
      <c r="BH46" s="518"/>
      <c r="BI46" s="518"/>
      <c r="BJ46" s="518"/>
      <c r="BK46" s="518"/>
      <c r="BL46" s="518"/>
      <c r="BM46" s="518"/>
      <c r="BN46" s="518"/>
      <c r="BO46" s="518"/>
      <c r="BP46" s="518"/>
    </row>
    <row r="47" spans="1:68" s="31" customFormat="1" ht="16.5" customHeight="1">
      <c r="A47" s="55" t="s">
        <v>51</v>
      </c>
      <c r="B47" s="55"/>
      <c r="C47" s="55"/>
      <c r="D47" s="55"/>
      <c r="E47" s="55"/>
      <c r="F47" s="55"/>
      <c r="G47" s="55"/>
      <c r="H47" s="55"/>
      <c r="I47" s="49"/>
      <c r="J47" s="49"/>
      <c r="K47" s="49"/>
      <c r="L47" s="49"/>
      <c r="M47" s="49"/>
      <c r="N47" s="49"/>
      <c r="O47" s="49"/>
      <c r="P47" s="49"/>
      <c r="Q47" s="49"/>
      <c r="R47" s="81"/>
      <c r="S47" s="81"/>
      <c r="T47" s="81"/>
      <c r="U47" s="81"/>
      <c r="V47" s="81"/>
      <c r="X47" s="485"/>
      <c r="Y47" s="485"/>
      <c r="Z47" s="485"/>
      <c r="AA47" s="485"/>
      <c r="AB47" s="485"/>
      <c r="AC47" s="485"/>
      <c r="AD47" s="485"/>
      <c r="AE47" s="485"/>
      <c r="AF47" s="506"/>
      <c r="AG47" s="506"/>
      <c r="AH47" s="506"/>
      <c r="AI47" s="506"/>
      <c r="AJ47" s="506"/>
      <c r="AK47" s="506"/>
      <c r="AL47" s="506"/>
      <c r="AM47" s="506"/>
      <c r="AN47" s="506"/>
      <c r="AO47" s="506"/>
      <c r="AP47" s="506"/>
      <c r="AQ47" s="506"/>
      <c r="AR47" s="506"/>
      <c r="AS47" s="506"/>
      <c r="AT47" s="506"/>
      <c r="AU47" s="506"/>
      <c r="AV47" s="506"/>
      <c r="AW47" s="506"/>
      <c r="AX47" s="506"/>
      <c r="AY47" s="506"/>
      <c r="AZ47" s="506"/>
      <c r="BA47" s="506"/>
      <c r="BB47" s="506"/>
      <c r="BC47" s="506"/>
      <c r="BD47" s="506"/>
      <c r="BE47" s="506"/>
      <c r="BF47" s="506"/>
      <c r="BG47" s="485"/>
      <c r="BH47" s="485"/>
      <c r="BI47" s="485"/>
      <c r="BJ47" s="485"/>
      <c r="BK47" s="485"/>
      <c r="BL47" s="485"/>
      <c r="BM47" s="485"/>
      <c r="BN47" s="485"/>
      <c r="BO47" s="485"/>
      <c r="BP47" s="485"/>
    </row>
    <row r="48" spans="1:17" ht="13.5" customHeight="1">
      <c r="A48" s="22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3.5" customHeight="1">
      <c r="A49" s="22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39" ht="13.5" customHeight="1">
      <c r="A50" s="22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AL50" s="507"/>
      <c r="AM50" s="507"/>
    </row>
    <row r="51" spans="1:42" ht="13.5" customHeight="1">
      <c r="A51" s="22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AN51" s="507"/>
      <c r="AO51" s="507"/>
      <c r="AP51" s="507"/>
    </row>
    <row r="52" spans="1:17" ht="13.5" customHeight="1">
      <c r="A52" s="22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3.5" customHeight="1">
      <c r="A53" s="22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3.5" customHeight="1">
      <c r="A54" s="22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58" ht="13.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AG55" s="507"/>
      <c r="AQ55" s="507"/>
      <c r="AR55" s="507"/>
      <c r="AS55" s="507"/>
      <c r="AT55" s="507"/>
      <c r="AU55" s="507"/>
      <c r="AV55" s="507"/>
      <c r="AW55" s="507"/>
      <c r="AX55" s="507"/>
      <c r="AY55" s="507"/>
      <c r="AZ55" s="507"/>
      <c r="BA55" s="507"/>
      <c r="BB55" s="507"/>
      <c r="BC55" s="507"/>
      <c r="BD55" s="507"/>
      <c r="BE55" s="507"/>
      <c r="BF55" s="507"/>
    </row>
    <row r="56" spans="1:37" ht="13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AH56" s="507"/>
      <c r="AI56" s="507"/>
      <c r="AJ56" s="507"/>
      <c r="AK56" s="507"/>
    </row>
    <row r="57" spans="1:17" ht="13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ht="13.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32" ht="13.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AF59" s="507"/>
    </row>
    <row r="60" spans="1:68" s="39" customFormat="1" ht="13.5" customHeight="1">
      <c r="A60" s="37"/>
      <c r="B60" s="37"/>
      <c r="C60" s="37"/>
      <c r="D60" s="37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X60" s="507"/>
      <c r="Y60" s="507"/>
      <c r="Z60" s="507"/>
      <c r="AA60" s="507"/>
      <c r="AB60" s="507"/>
      <c r="AC60" s="507"/>
      <c r="AD60" s="507"/>
      <c r="AE60" s="507"/>
      <c r="AF60" s="506"/>
      <c r="AG60" s="506"/>
      <c r="AH60" s="506"/>
      <c r="AI60" s="506"/>
      <c r="AJ60" s="506"/>
      <c r="AK60" s="506"/>
      <c r="AL60" s="506"/>
      <c r="AM60" s="506"/>
      <c r="AN60" s="506"/>
      <c r="AO60" s="506"/>
      <c r="AP60" s="506"/>
      <c r="AQ60" s="506"/>
      <c r="AR60" s="506"/>
      <c r="AS60" s="506"/>
      <c r="AT60" s="506"/>
      <c r="AU60" s="506"/>
      <c r="AV60" s="506"/>
      <c r="AW60" s="506"/>
      <c r="AX60" s="506"/>
      <c r="AY60" s="506"/>
      <c r="AZ60" s="506"/>
      <c r="BA60" s="506"/>
      <c r="BB60" s="506"/>
      <c r="BC60" s="506"/>
      <c r="BD60" s="506"/>
      <c r="BE60" s="506"/>
      <c r="BF60" s="506"/>
      <c r="BG60" s="507"/>
      <c r="BH60" s="507"/>
      <c r="BI60" s="507"/>
      <c r="BJ60" s="507"/>
      <c r="BK60" s="507"/>
      <c r="BL60" s="507"/>
      <c r="BM60" s="507"/>
      <c r="BN60" s="507"/>
      <c r="BO60" s="507"/>
      <c r="BP60" s="507"/>
    </row>
    <row r="61" spans="1:17" ht="13.5" customHeight="1">
      <c r="A61" s="37"/>
      <c r="B61" s="37"/>
      <c r="C61" s="37"/>
      <c r="D61" s="37"/>
      <c r="E61" s="23"/>
      <c r="F61" s="23"/>
      <c r="G61" s="23"/>
      <c r="H61" s="23"/>
      <c r="I61" s="23"/>
      <c r="J61" s="23"/>
      <c r="K61" s="23"/>
      <c r="L61" s="23"/>
      <c r="M61" s="65"/>
      <c r="N61" s="65"/>
      <c r="O61" s="65"/>
      <c r="P61" s="65"/>
      <c r="Q61" s="65"/>
    </row>
    <row r="62" spans="1:17" ht="13.5" customHeight="1">
      <c r="A62" s="37"/>
      <c r="B62" s="37"/>
      <c r="C62" s="37"/>
      <c r="D62" s="37"/>
      <c r="E62" s="23"/>
      <c r="F62" s="23"/>
      <c r="G62" s="23"/>
      <c r="H62" s="23"/>
      <c r="I62" s="23"/>
      <c r="J62" s="23"/>
      <c r="K62" s="23"/>
      <c r="L62" s="23"/>
      <c r="M62" s="65"/>
      <c r="N62" s="65"/>
      <c r="O62" s="65"/>
      <c r="P62" s="65"/>
      <c r="Q62" s="65"/>
    </row>
    <row r="63" spans="1:17" ht="13.5" customHeight="1">
      <c r="A63" s="66"/>
      <c r="B63" s="67"/>
      <c r="C63" s="66"/>
      <c r="D63" s="66"/>
      <c r="E63" s="67"/>
      <c r="F63" s="68"/>
      <c r="G63" s="66"/>
      <c r="H63" s="67"/>
      <c r="I63" s="68"/>
      <c r="J63" s="66"/>
      <c r="K63" s="67"/>
      <c r="L63" s="69"/>
      <c r="M63" s="66"/>
      <c r="N63" s="67"/>
      <c r="O63" s="68"/>
      <c r="P63" s="66"/>
      <c r="Q63" s="67"/>
    </row>
    <row r="64" spans="1:17" ht="19.5" customHeight="1">
      <c r="A64" s="816"/>
      <c r="B64" s="816"/>
      <c r="C64" s="816"/>
      <c r="D64" s="816"/>
      <c r="E64" s="816"/>
      <c r="F64" s="816"/>
      <c r="G64" s="816"/>
      <c r="H64" s="816"/>
      <c r="I64" s="816"/>
      <c r="J64" s="816"/>
      <c r="K64" s="23"/>
      <c r="L64" s="23"/>
      <c r="M64" s="23"/>
      <c r="N64" s="23"/>
      <c r="O64" s="23"/>
      <c r="P64" s="23"/>
      <c r="Q64" s="23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mergeCells count="242">
    <mergeCell ref="A37:B37"/>
    <mergeCell ref="R23:T23"/>
    <mergeCell ref="U23:V23"/>
    <mergeCell ref="B46:C46"/>
    <mergeCell ref="D46:E46"/>
    <mergeCell ref="F46:H46"/>
    <mergeCell ref="I46:K46"/>
    <mergeCell ref="L46:N46"/>
    <mergeCell ref="O46:Q46"/>
    <mergeCell ref="R46:T46"/>
    <mergeCell ref="U46:V46"/>
    <mergeCell ref="F23:H23"/>
    <mergeCell ref="I23:K23"/>
    <mergeCell ref="L23:N23"/>
    <mergeCell ref="O23:Q23"/>
    <mergeCell ref="R24:T24"/>
    <mergeCell ref="U24:V24"/>
    <mergeCell ref="L24:N24"/>
    <mergeCell ref="O24:Q24"/>
    <mergeCell ref="A34:F34"/>
    <mergeCell ref="A64:J64"/>
    <mergeCell ref="A1:E2"/>
    <mergeCell ref="A3:B3"/>
    <mergeCell ref="A9:B9"/>
    <mergeCell ref="A10:B10"/>
    <mergeCell ref="A11:B11"/>
    <mergeCell ref="A4:B5"/>
    <mergeCell ref="A6:B6"/>
    <mergeCell ref="A7:B7"/>
    <mergeCell ref="A14:B14"/>
    <mergeCell ref="C12:D12"/>
    <mergeCell ref="C14:D14"/>
    <mergeCell ref="A8:B8"/>
    <mergeCell ref="C13:D13"/>
    <mergeCell ref="C9:D9"/>
    <mergeCell ref="N6:P6"/>
    <mergeCell ref="N5:P5"/>
    <mergeCell ref="A12:B12"/>
    <mergeCell ref="A13:B13"/>
    <mergeCell ref="N10:P10"/>
    <mergeCell ref="C11:D11"/>
    <mergeCell ref="E11:G11"/>
    <mergeCell ref="H11:J11"/>
    <mergeCell ref="K11:L11"/>
    <mergeCell ref="N11:P11"/>
    <mergeCell ref="Q5:S5"/>
    <mergeCell ref="C4:S4"/>
    <mergeCell ref="T4:U5"/>
    <mergeCell ref="V4:V5"/>
    <mergeCell ref="E5:G5"/>
    <mergeCell ref="H5:J5"/>
    <mergeCell ref="K5:L5"/>
    <mergeCell ref="C5:D5"/>
    <mergeCell ref="A15:B15"/>
    <mergeCell ref="E6:G6"/>
    <mergeCell ref="H6:J6"/>
    <mergeCell ref="K6:L6"/>
    <mergeCell ref="C8:D8"/>
    <mergeCell ref="E8:G8"/>
    <mergeCell ref="H8:J8"/>
    <mergeCell ref="K8:L8"/>
    <mergeCell ref="C10:D10"/>
    <mergeCell ref="E10:G10"/>
    <mergeCell ref="Q6:S6"/>
    <mergeCell ref="T6:U6"/>
    <mergeCell ref="C6:D6"/>
    <mergeCell ref="C7:D7"/>
    <mergeCell ref="E7:G7"/>
    <mergeCell ref="H7:J7"/>
    <mergeCell ref="K7:L7"/>
    <mergeCell ref="N7:P7"/>
    <mergeCell ref="Q7:S7"/>
    <mergeCell ref="T7:U7"/>
    <mergeCell ref="E9:G9"/>
    <mergeCell ref="H9:J9"/>
    <mergeCell ref="K9:L9"/>
    <mergeCell ref="N8:P8"/>
    <mergeCell ref="Q8:S8"/>
    <mergeCell ref="T10:U10"/>
    <mergeCell ref="T8:U8"/>
    <mergeCell ref="N9:P9"/>
    <mergeCell ref="Q9:S9"/>
    <mergeCell ref="T9:U9"/>
    <mergeCell ref="Q11:S11"/>
    <mergeCell ref="T11:U11"/>
    <mergeCell ref="H10:J10"/>
    <mergeCell ref="K10:L10"/>
    <mergeCell ref="Q10:S10"/>
    <mergeCell ref="N13:P13"/>
    <mergeCell ref="Q13:S13"/>
    <mergeCell ref="T13:U13"/>
    <mergeCell ref="E12:G12"/>
    <mergeCell ref="H12:J12"/>
    <mergeCell ref="K12:L12"/>
    <mergeCell ref="N12:P12"/>
    <mergeCell ref="E13:G13"/>
    <mergeCell ref="H13:J13"/>
    <mergeCell ref="K13:L13"/>
    <mergeCell ref="Q14:S14"/>
    <mergeCell ref="T14:U14"/>
    <mergeCell ref="N3:V3"/>
    <mergeCell ref="A17:V18"/>
    <mergeCell ref="E14:G14"/>
    <mergeCell ref="H14:J14"/>
    <mergeCell ref="K14:L14"/>
    <mergeCell ref="N14:P14"/>
    <mergeCell ref="Q12:S12"/>
    <mergeCell ref="T12:U12"/>
    <mergeCell ref="B22:C22"/>
    <mergeCell ref="D20:E21"/>
    <mergeCell ref="D22:E22"/>
    <mergeCell ref="B24:C24"/>
    <mergeCell ref="D24:E24"/>
    <mergeCell ref="B23:C23"/>
    <mergeCell ref="D23:E23"/>
    <mergeCell ref="U21:V21"/>
    <mergeCell ref="A20:A21"/>
    <mergeCell ref="B20:C21"/>
    <mergeCell ref="F21:H21"/>
    <mergeCell ref="I21:K21"/>
    <mergeCell ref="F20:N20"/>
    <mergeCell ref="O20:V20"/>
    <mergeCell ref="H19:V19"/>
    <mergeCell ref="F22:H22"/>
    <mergeCell ref="I22:K22"/>
    <mergeCell ref="L22:N22"/>
    <mergeCell ref="O22:Q22"/>
    <mergeCell ref="R22:T22"/>
    <mergeCell ref="U22:V22"/>
    <mergeCell ref="L21:N21"/>
    <mergeCell ref="O21:Q21"/>
    <mergeCell ref="R21:T21"/>
    <mergeCell ref="A27:C28"/>
    <mergeCell ref="D28:G28"/>
    <mergeCell ref="F24:H24"/>
    <mergeCell ref="I24:K24"/>
    <mergeCell ref="G31:I31"/>
    <mergeCell ref="A30:F31"/>
    <mergeCell ref="J34:L34"/>
    <mergeCell ref="J35:L35"/>
    <mergeCell ref="A36:F36"/>
    <mergeCell ref="G32:I32"/>
    <mergeCell ref="G33:I33"/>
    <mergeCell ref="G34:I34"/>
    <mergeCell ref="G35:I35"/>
    <mergeCell ref="G36:I36"/>
    <mergeCell ref="A32:F32"/>
    <mergeCell ref="A33:F33"/>
    <mergeCell ref="A35:F35"/>
    <mergeCell ref="J36:L36"/>
    <mergeCell ref="J31:L31"/>
    <mergeCell ref="M31:O31"/>
    <mergeCell ref="M32:O32"/>
    <mergeCell ref="M33:O33"/>
    <mergeCell ref="M34:O34"/>
    <mergeCell ref="M35:O35"/>
    <mergeCell ref="M36:O36"/>
    <mergeCell ref="J32:L32"/>
    <mergeCell ref="J33:L33"/>
    <mergeCell ref="P31:R31"/>
    <mergeCell ref="P32:R32"/>
    <mergeCell ref="P33:R33"/>
    <mergeCell ref="P34:R34"/>
    <mergeCell ref="U32:V32"/>
    <mergeCell ref="U33:V33"/>
    <mergeCell ref="P35:R35"/>
    <mergeCell ref="P36:R36"/>
    <mergeCell ref="S32:T32"/>
    <mergeCell ref="S33:T33"/>
    <mergeCell ref="S34:T34"/>
    <mergeCell ref="S35:T35"/>
    <mergeCell ref="S36:T36"/>
    <mergeCell ref="K29:V29"/>
    <mergeCell ref="A39:F40"/>
    <mergeCell ref="G40:J40"/>
    <mergeCell ref="G41:V41"/>
    <mergeCell ref="U34:V34"/>
    <mergeCell ref="U35:V35"/>
    <mergeCell ref="U36:V36"/>
    <mergeCell ref="G30:R30"/>
    <mergeCell ref="S30:T31"/>
    <mergeCell ref="U30:V31"/>
    <mergeCell ref="A42:A43"/>
    <mergeCell ref="B42:C43"/>
    <mergeCell ref="D42:E43"/>
    <mergeCell ref="F42:N42"/>
    <mergeCell ref="O42:V42"/>
    <mergeCell ref="F43:H43"/>
    <mergeCell ref="I43:K43"/>
    <mergeCell ref="L43:N43"/>
    <mergeCell ref="O43:Q43"/>
    <mergeCell ref="R43:T43"/>
    <mergeCell ref="U43:V43"/>
    <mergeCell ref="U44:V44"/>
    <mergeCell ref="B44:C44"/>
    <mergeCell ref="D44:E44"/>
    <mergeCell ref="F44:H44"/>
    <mergeCell ref="I44:K44"/>
    <mergeCell ref="B45:C45"/>
    <mergeCell ref="D45:E45"/>
    <mergeCell ref="F45:H45"/>
    <mergeCell ref="I45:K45"/>
    <mergeCell ref="BI4:BJ4"/>
    <mergeCell ref="AN4:AT4"/>
    <mergeCell ref="BK4:BL4"/>
    <mergeCell ref="L45:N45"/>
    <mergeCell ref="O45:Q45"/>
    <mergeCell ref="R45:T45"/>
    <mergeCell ref="U45:V45"/>
    <mergeCell ref="L44:N44"/>
    <mergeCell ref="O44:Q44"/>
    <mergeCell ref="R44:T44"/>
    <mergeCell ref="BA4:BB4"/>
    <mergeCell ref="BC4:BD4"/>
    <mergeCell ref="BE4:BF4"/>
    <mergeCell ref="BG4:BH4"/>
    <mergeCell ref="AV4:AX4"/>
    <mergeCell ref="AV3:BL3"/>
    <mergeCell ref="X4:Z4"/>
    <mergeCell ref="AA4:AB4"/>
    <mergeCell ref="AC4:AD4"/>
    <mergeCell ref="AE4:AF4"/>
    <mergeCell ref="AG4:AH4"/>
    <mergeCell ref="AI4:AJ4"/>
    <mergeCell ref="AK4:AL4"/>
    <mergeCell ref="AY4:AZ4"/>
    <mergeCell ref="X3:AL3"/>
    <mergeCell ref="X30:Z30"/>
    <mergeCell ref="AA30:AB30"/>
    <mergeCell ref="AC30:AD30"/>
    <mergeCell ref="AE30:AF30"/>
    <mergeCell ref="X29:AF29"/>
    <mergeCell ref="AZ30:BA30"/>
    <mergeCell ref="BB30:BC30"/>
    <mergeCell ref="AH30:AK30"/>
    <mergeCell ref="AM29:BC29"/>
    <mergeCell ref="AM30:AO30"/>
    <mergeCell ref="AP30:AQ30"/>
    <mergeCell ref="AR30:AS30"/>
    <mergeCell ref="AT30:AU30"/>
    <mergeCell ref="AV30:AW30"/>
    <mergeCell ref="AX30:AY30"/>
  </mergeCells>
  <printOptions/>
  <pageMargins left="0.9055118110236221" right="0.3937007874015748" top="0.7874015748031497" bottom="0.7874015748031497" header="0.3937007874015748" footer="0.5905511811023623"/>
  <pageSetup horizontalDpi="300" verticalDpi="300" orientation="portrait" paperSize="9" r:id="rId4"/>
  <headerFooter alignWithMargins="0">
    <oddHeader>&amp;R&amp;"ＭＳ Ｐゴシック,太字"&amp;10教育・文化</oddHeader>
    <oddFooter>&amp;C&amp;"ＭＳ 明朝,標準"&amp;10 51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S35"/>
  <sheetViews>
    <sheetView showGridLines="0" view="pageBreakPreview" zoomScaleSheetLayoutView="100" workbookViewId="0" topLeftCell="A1">
      <selection activeCell="U14" sqref="U14"/>
    </sheetView>
  </sheetViews>
  <sheetFormatPr defaultColWidth="9.00390625" defaultRowHeight="13.5"/>
  <cols>
    <col min="1" max="1" width="1.25" style="156" customWidth="1"/>
    <col min="2" max="2" width="5.00390625" style="156" customWidth="1"/>
    <col min="3" max="3" width="12.50390625" style="156" customWidth="1"/>
    <col min="4" max="4" width="1.25" style="156" customWidth="1"/>
    <col min="5" max="10" width="11.75390625" style="156" customWidth="1"/>
    <col min="11" max="16384" width="9.00390625" style="156" customWidth="1"/>
  </cols>
  <sheetData>
    <row r="1" spans="1:10" s="81" customFormat="1" ht="15" customHeight="1">
      <c r="A1" s="811"/>
      <c r="B1" s="811"/>
      <c r="C1" s="811"/>
      <c r="D1" s="811"/>
      <c r="E1" s="811"/>
      <c r="F1" s="811"/>
      <c r="G1" s="811"/>
      <c r="H1" s="28"/>
      <c r="I1" s="561"/>
      <c r="J1" s="561"/>
    </row>
    <row r="2" spans="1:10" s="81" customFormat="1" ht="15" customHeight="1">
      <c r="A2" s="811"/>
      <c r="B2" s="811"/>
      <c r="C2" s="811"/>
      <c r="D2" s="811"/>
      <c r="E2" s="811"/>
      <c r="F2" s="811"/>
      <c r="G2" s="811"/>
      <c r="H2" s="28"/>
      <c r="I2" s="561"/>
      <c r="J2" s="561"/>
    </row>
    <row r="3" spans="1:10" s="81" customFormat="1" ht="15" customHeight="1" thickBot="1">
      <c r="A3" s="562"/>
      <c r="B3" s="562"/>
      <c r="C3" s="562"/>
      <c r="D3" s="562"/>
      <c r="E3" s="562"/>
      <c r="F3" s="562"/>
      <c r="G3" s="562"/>
      <c r="H3" s="562"/>
      <c r="I3" s="563"/>
      <c r="J3" s="45" t="s">
        <v>618</v>
      </c>
    </row>
    <row r="4" spans="1:10" s="81" customFormat="1" ht="24" customHeight="1">
      <c r="A4" s="864" t="s">
        <v>88</v>
      </c>
      <c r="B4" s="864"/>
      <c r="C4" s="864"/>
      <c r="D4" s="865"/>
      <c r="E4" s="870" t="s">
        <v>89</v>
      </c>
      <c r="F4" s="870"/>
      <c r="G4" s="870" t="s">
        <v>90</v>
      </c>
      <c r="H4" s="870"/>
      <c r="I4" s="870" t="s">
        <v>91</v>
      </c>
      <c r="J4" s="724"/>
    </row>
    <row r="5" spans="1:10" s="81" customFormat="1" ht="24" customHeight="1">
      <c r="A5" s="866"/>
      <c r="B5" s="866"/>
      <c r="C5" s="866"/>
      <c r="D5" s="867"/>
      <c r="E5" s="102" t="s">
        <v>92</v>
      </c>
      <c r="F5" s="102" t="s">
        <v>93</v>
      </c>
      <c r="G5" s="102" t="s">
        <v>94</v>
      </c>
      <c r="H5" s="102" t="s">
        <v>95</v>
      </c>
      <c r="I5" s="102" t="s">
        <v>94</v>
      </c>
      <c r="J5" s="78" t="s">
        <v>96</v>
      </c>
    </row>
    <row r="6" spans="1:10" s="81" customFormat="1" ht="24" customHeight="1">
      <c r="A6" s="565"/>
      <c r="B6" s="694" t="s">
        <v>97</v>
      </c>
      <c r="C6" s="863"/>
      <c r="D6" s="566"/>
      <c r="E6" s="557">
        <f aca="true" t="shared" si="0" ref="E6:J6">SUM(E10:E24)</f>
        <v>99</v>
      </c>
      <c r="F6" s="556">
        <f t="shared" si="0"/>
        <v>8683</v>
      </c>
      <c r="G6" s="556">
        <f>SUM(G10:G24)</f>
        <v>210</v>
      </c>
      <c r="H6" s="556">
        <f t="shared" si="0"/>
        <v>61048</v>
      </c>
      <c r="I6" s="556">
        <f t="shared" si="0"/>
        <v>86</v>
      </c>
      <c r="J6" s="556">
        <f t="shared" si="0"/>
        <v>30456</v>
      </c>
    </row>
    <row r="7" spans="1:10" s="81" customFormat="1" ht="24" customHeight="1">
      <c r="A7" s="87"/>
      <c r="B7" s="116"/>
      <c r="C7" s="351" t="s">
        <v>98</v>
      </c>
      <c r="D7" s="567"/>
      <c r="E7" s="363">
        <v>1</v>
      </c>
      <c r="F7" s="364">
        <v>133</v>
      </c>
      <c r="G7" s="364">
        <v>1</v>
      </c>
      <c r="H7" s="364">
        <v>479</v>
      </c>
      <c r="I7" s="364">
        <v>1</v>
      </c>
      <c r="J7" s="364">
        <v>471</v>
      </c>
    </row>
    <row r="8" spans="1:10" s="81" customFormat="1" ht="24" customHeight="1">
      <c r="A8" s="87"/>
      <c r="B8" s="116"/>
      <c r="C8" s="568" t="s">
        <v>5</v>
      </c>
      <c r="D8" s="569"/>
      <c r="E8" s="570" t="s">
        <v>679</v>
      </c>
      <c r="F8" s="571"/>
      <c r="G8" s="571">
        <v>209</v>
      </c>
      <c r="H8" s="571"/>
      <c r="I8" s="571">
        <v>84</v>
      </c>
      <c r="J8" s="571">
        <v>29635</v>
      </c>
    </row>
    <row r="9" spans="1:10" s="81" customFormat="1" ht="24" customHeight="1">
      <c r="A9" s="246"/>
      <c r="B9" s="572"/>
      <c r="C9" s="250" t="s">
        <v>6</v>
      </c>
      <c r="D9" s="564"/>
      <c r="E9" s="573" t="s">
        <v>669</v>
      </c>
      <c r="F9" s="574"/>
      <c r="G9" s="574" t="s">
        <v>669</v>
      </c>
      <c r="H9" s="574"/>
      <c r="I9" s="574">
        <v>1</v>
      </c>
      <c r="J9" s="574">
        <v>350</v>
      </c>
    </row>
    <row r="10" spans="1:10" s="81" customFormat="1" ht="24" customHeight="1">
      <c r="A10" s="87"/>
      <c r="B10" s="871" t="s">
        <v>99</v>
      </c>
      <c r="C10" s="826"/>
      <c r="D10" s="575"/>
      <c r="E10" s="365">
        <v>45</v>
      </c>
      <c r="F10" s="359">
        <v>4729</v>
      </c>
      <c r="G10" s="359">
        <v>68</v>
      </c>
      <c r="H10" s="359">
        <v>23489</v>
      </c>
      <c r="I10" s="359">
        <v>28</v>
      </c>
      <c r="J10" s="359">
        <v>11648</v>
      </c>
    </row>
    <row r="11" spans="1:10" s="81" customFormat="1" ht="24" customHeight="1">
      <c r="A11" s="87"/>
      <c r="B11" s="826" t="s">
        <v>100</v>
      </c>
      <c r="C11" s="826"/>
      <c r="D11" s="575"/>
      <c r="E11" s="365">
        <v>14</v>
      </c>
      <c r="F11" s="359">
        <v>1412</v>
      </c>
      <c r="G11" s="359">
        <v>28</v>
      </c>
      <c r="H11" s="359">
        <v>9673</v>
      </c>
      <c r="I11" s="359">
        <v>12</v>
      </c>
      <c r="J11" s="359">
        <v>4850</v>
      </c>
    </row>
    <row r="12" spans="1:10" s="81" customFormat="1" ht="24" customHeight="1">
      <c r="A12" s="87"/>
      <c r="B12" s="826" t="s">
        <v>101</v>
      </c>
      <c r="C12" s="826"/>
      <c r="D12" s="575"/>
      <c r="E12" s="365">
        <v>4</v>
      </c>
      <c r="F12" s="359">
        <v>118</v>
      </c>
      <c r="G12" s="359">
        <v>13</v>
      </c>
      <c r="H12" s="359">
        <v>2411</v>
      </c>
      <c r="I12" s="359">
        <v>2</v>
      </c>
      <c r="J12" s="359">
        <v>1225</v>
      </c>
    </row>
    <row r="13" spans="1:10" s="81" customFormat="1" ht="24" customHeight="1">
      <c r="A13" s="87"/>
      <c r="B13" s="826" t="s">
        <v>102</v>
      </c>
      <c r="C13" s="826"/>
      <c r="D13" s="575"/>
      <c r="E13" s="365">
        <v>2</v>
      </c>
      <c r="F13" s="359">
        <v>279</v>
      </c>
      <c r="G13" s="359">
        <v>14</v>
      </c>
      <c r="H13" s="359">
        <v>2684</v>
      </c>
      <c r="I13" s="359">
        <v>6</v>
      </c>
      <c r="J13" s="359">
        <v>1398</v>
      </c>
    </row>
    <row r="14" spans="1:10" s="81" customFormat="1" ht="24" customHeight="1">
      <c r="A14" s="87"/>
      <c r="B14" s="826" t="s">
        <v>103</v>
      </c>
      <c r="C14" s="826"/>
      <c r="D14" s="575"/>
      <c r="E14" s="365">
        <v>7</v>
      </c>
      <c r="F14" s="359">
        <v>497</v>
      </c>
      <c r="G14" s="359">
        <v>8</v>
      </c>
      <c r="H14" s="359">
        <v>2086</v>
      </c>
      <c r="I14" s="359">
        <v>2</v>
      </c>
      <c r="J14" s="359">
        <v>996</v>
      </c>
    </row>
    <row r="15" spans="1:10" s="81" customFormat="1" ht="24" customHeight="1">
      <c r="A15" s="576"/>
      <c r="B15" s="862" t="s">
        <v>104</v>
      </c>
      <c r="C15" s="862"/>
      <c r="D15" s="577"/>
      <c r="E15" s="578">
        <v>4</v>
      </c>
      <c r="F15" s="579">
        <v>147</v>
      </c>
      <c r="G15" s="579">
        <v>11</v>
      </c>
      <c r="H15" s="579">
        <v>2339</v>
      </c>
      <c r="I15" s="579">
        <v>4</v>
      </c>
      <c r="J15" s="579">
        <v>1146</v>
      </c>
    </row>
    <row r="16" spans="1:10" s="81" customFormat="1" ht="24" customHeight="1">
      <c r="A16" s="87"/>
      <c r="B16" s="861" t="s">
        <v>105</v>
      </c>
      <c r="C16" s="861"/>
      <c r="D16" s="591"/>
      <c r="E16" s="590">
        <v>10</v>
      </c>
      <c r="F16" s="556">
        <v>596</v>
      </c>
      <c r="G16" s="556">
        <v>8</v>
      </c>
      <c r="H16" s="556">
        <v>3055</v>
      </c>
      <c r="I16" s="556">
        <v>4</v>
      </c>
      <c r="J16" s="556">
        <v>1429</v>
      </c>
    </row>
    <row r="17" spans="1:10" s="81" customFormat="1" ht="24" customHeight="1">
      <c r="A17" s="580"/>
      <c r="B17" s="826" t="s">
        <v>106</v>
      </c>
      <c r="C17" s="826"/>
      <c r="D17" s="581"/>
      <c r="E17" s="365">
        <v>1</v>
      </c>
      <c r="F17" s="359">
        <v>33</v>
      </c>
      <c r="G17" s="359">
        <v>6</v>
      </c>
      <c r="H17" s="359">
        <v>1593</v>
      </c>
      <c r="I17" s="359">
        <v>4</v>
      </c>
      <c r="J17" s="359">
        <v>870</v>
      </c>
    </row>
    <row r="18" spans="1:10" s="81" customFormat="1" ht="24" customHeight="1">
      <c r="A18" s="87"/>
      <c r="B18" s="826" t="s">
        <v>107</v>
      </c>
      <c r="C18" s="826"/>
      <c r="D18" s="575"/>
      <c r="E18" s="365">
        <v>4</v>
      </c>
      <c r="F18" s="359">
        <v>158</v>
      </c>
      <c r="G18" s="359">
        <v>11</v>
      </c>
      <c r="H18" s="359">
        <v>2878</v>
      </c>
      <c r="I18" s="359">
        <v>9</v>
      </c>
      <c r="J18" s="359">
        <v>1540</v>
      </c>
    </row>
    <row r="19" spans="1:10" s="81" customFormat="1" ht="24" customHeight="1">
      <c r="A19" s="582"/>
      <c r="B19" s="869" t="s">
        <v>108</v>
      </c>
      <c r="C19" s="869"/>
      <c r="D19" s="583"/>
      <c r="E19" s="584">
        <v>6</v>
      </c>
      <c r="F19" s="585">
        <v>522</v>
      </c>
      <c r="G19" s="585">
        <v>16</v>
      </c>
      <c r="H19" s="585">
        <v>5625</v>
      </c>
      <c r="I19" s="585">
        <v>7</v>
      </c>
      <c r="J19" s="585">
        <v>2660</v>
      </c>
    </row>
    <row r="20" spans="1:10" s="81" customFormat="1" ht="24" customHeight="1">
      <c r="A20" s="87"/>
      <c r="B20" s="826" t="s">
        <v>109</v>
      </c>
      <c r="C20" s="826"/>
      <c r="D20" s="575"/>
      <c r="E20" s="365" t="s">
        <v>680</v>
      </c>
      <c r="F20" s="359" t="s">
        <v>680</v>
      </c>
      <c r="G20" s="359">
        <v>1</v>
      </c>
      <c r="H20" s="359">
        <v>254</v>
      </c>
      <c r="I20" s="359">
        <v>1</v>
      </c>
      <c r="J20" s="359">
        <v>115</v>
      </c>
    </row>
    <row r="21" spans="1:10" s="81" customFormat="1" ht="24" customHeight="1">
      <c r="A21" s="87"/>
      <c r="B21" s="826" t="s">
        <v>111</v>
      </c>
      <c r="C21" s="826"/>
      <c r="D21" s="575"/>
      <c r="E21" s="365" t="s">
        <v>680</v>
      </c>
      <c r="F21" s="359" t="s">
        <v>680</v>
      </c>
      <c r="G21" s="359">
        <v>7</v>
      </c>
      <c r="H21" s="359">
        <v>1224</v>
      </c>
      <c r="I21" s="359">
        <v>1</v>
      </c>
      <c r="J21" s="359">
        <v>625</v>
      </c>
    </row>
    <row r="22" spans="1:10" s="81" customFormat="1" ht="24" customHeight="1">
      <c r="A22" s="87"/>
      <c r="B22" s="826" t="s">
        <v>112</v>
      </c>
      <c r="C22" s="826"/>
      <c r="D22" s="575"/>
      <c r="E22" s="365">
        <v>1</v>
      </c>
      <c r="F22" s="359">
        <v>153</v>
      </c>
      <c r="G22" s="359">
        <v>10</v>
      </c>
      <c r="H22" s="359">
        <v>1612</v>
      </c>
      <c r="I22" s="359">
        <v>2</v>
      </c>
      <c r="J22" s="359">
        <v>783</v>
      </c>
    </row>
    <row r="23" spans="1:10" s="81" customFormat="1" ht="24" customHeight="1">
      <c r="A23" s="87"/>
      <c r="B23" s="826" t="s">
        <v>113</v>
      </c>
      <c r="C23" s="826"/>
      <c r="D23" s="575"/>
      <c r="E23" s="365">
        <v>1</v>
      </c>
      <c r="F23" s="359">
        <v>39</v>
      </c>
      <c r="G23" s="359">
        <v>6</v>
      </c>
      <c r="H23" s="359">
        <v>1475</v>
      </c>
      <c r="I23" s="359">
        <v>3</v>
      </c>
      <c r="J23" s="359">
        <v>789</v>
      </c>
    </row>
    <row r="24" spans="1:10" s="81" customFormat="1" ht="24" customHeight="1" thickBot="1">
      <c r="A24" s="74"/>
      <c r="B24" s="826" t="s">
        <v>114</v>
      </c>
      <c r="C24" s="826"/>
      <c r="D24" s="586"/>
      <c r="E24" s="366" t="s">
        <v>681</v>
      </c>
      <c r="F24" s="360" t="s">
        <v>681</v>
      </c>
      <c r="G24" s="360">
        <v>3</v>
      </c>
      <c r="H24" s="360">
        <v>650</v>
      </c>
      <c r="I24" s="360">
        <v>1</v>
      </c>
      <c r="J24" s="360">
        <v>382</v>
      </c>
    </row>
    <row r="25" spans="1:10" s="81" customFormat="1" ht="18" customHeight="1">
      <c r="A25" s="837" t="s">
        <v>115</v>
      </c>
      <c r="B25" s="837"/>
      <c r="C25" s="837"/>
      <c r="D25" s="837"/>
      <c r="E25" s="837"/>
      <c r="F25" s="52"/>
      <c r="G25" s="52"/>
      <c r="H25" s="52"/>
      <c r="I25" s="52"/>
      <c r="J25" s="52"/>
    </row>
    <row r="26" spans="1:10" s="81" customFormat="1" ht="15.75" customHeight="1">
      <c r="A26" s="587"/>
      <c r="B26" s="587"/>
      <c r="C26" s="587"/>
      <c r="D26" s="587"/>
      <c r="E26" s="587"/>
      <c r="F26" s="52"/>
      <c r="G26" s="52"/>
      <c r="H26" s="52"/>
      <c r="I26" s="52"/>
      <c r="J26" s="52"/>
    </row>
    <row r="27" spans="1:10" s="81" customFormat="1" ht="15.75" customHeight="1">
      <c r="A27" s="587"/>
      <c r="B27" s="587"/>
      <c r="C27" s="587"/>
      <c r="D27" s="587"/>
      <c r="E27" s="587"/>
      <c r="F27" s="52"/>
      <c r="G27" s="52"/>
      <c r="H27" s="52"/>
      <c r="I27" s="52"/>
      <c r="J27" s="52"/>
    </row>
    <row r="28" spans="1:10" s="81" customFormat="1" ht="15.75" customHeight="1">
      <c r="A28" s="587"/>
      <c r="B28" s="587"/>
      <c r="C28" s="587"/>
      <c r="D28" s="587"/>
      <c r="E28" s="587"/>
      <c r="F28" s="52"/>
      <c r="G28" s="52"/>
      <c r="H28" s="52"/>
      <c r="I28" s="52"/>
      <c r="J28" s="52"/>
    </row>
    <row r="29" spans="1:10" s="81" customFormat="1" ht="15.75" customHeight="1">
      <c r="A29" s="587"/>
      <c r="B29" s="587"/>
      <c r="C29" s="587"/>
      <c r="D29" s="587"/>
      <c r="E29" s="587"/>
      <c r="F29" s="52"/>
      <c r="G29" s="52"/>
      <c r="H29" s="52"/>
      <c r="I29" s="52"/>
      <c r="J29" s="52"/>
    </row>
    <row r="30" spans="1:10" s="81" customFormat="1" ht="15.75" customHeight="1">
      <c r="A30" s="587"/>
      <c r="B30" s="587"/>
      <c r="C30" s="587"/>
      <c r="D30" s="587"/>
      <c r="E30" s="587"/>
      <c r="F30" s="52"/>
      <c r="G30" s="52"/>
      <c r="H30" s="52"/>
      <c r="I30" s="52"/>
      <c r="J30" s="52"/>
    </row>
    <row r="31" spans="1:10" s="81" customFormat="1" ht="15.75" customHeight="1">
      <c r="A31" s="587"/>
      <c r="B31" s="587"/>
      <c r="C31" s="587"/>
      <c r="D31" s="587"/>
      <c r="E31" s="587"/>
      <c r="F31" s="52"/>
      <c r="G31" s="52"/>
      <c r="H31" s="52"/>
      <c r="I31" s="52"/>
      <c r="J31" s="52"/>
    </row>
    <row r="32" spans="1:10" s="81" customFormat="1" ht="15.75" customHeight="1">
      <c r="A32" s="587"/>
      <c r="B32" s="587"/>
      <c r="C32" s="587"/>
      <c r="D32" s="587"/>
      <c r="E32" s="587"/>
      <c r="F32" s="52"/>
      <c r="G32" s="52"/>
      <c r="H32" s="52"/>
      <c r="I32" s="52"/>
      <c r="J32" s="52"/>
    </row>
    <row r="33" spans="1:10" s="81" customFormat="1" ht="15.75" customHeight="1">
      <c r="A33" s="587"/>
      <c r="B33" s="587"/>
      <c r="C33" s="587"/>
      <c r="D33" s="587"/>
      <c r="E33" s="587"/>
      <c r="F33" s="52"/>
      <c r="G33" s="52"/>
      <c r="H33" s="52"/>
      <c r="I33" s="52"/>
      <c r="J33" s="52"/>
    </row>
    <row r="34" spans="1:10" s="81" customFormat="1" ht="15.75" customHeight="1">
      <c r="A34" s="587"/>
      <c r="B34" s="587"/>
      <c r="C34" s="587"/>
      <c r="D34" s="587"/>
      <c r="E34" s="587"/>
      <c r="F34" s="52"/>
      <c r="G34" s="52"/>
      <c r="H34" s="52"/>
      <c r="I34" s="52"/>
      <c r="J34" s="52"/>
    </row>
    <row r="35" spans="1:19" s="589" customFormat="1" ht="27" customHeight="1">
      <c r="A35" s="868"/>
      <c r="B35" s="868"/>
      <c r="C35" s="868"/>
      <c r="D35" s="868"/>
      <c r="E35" s="868"/>
      <c r="F35" s="868"/>
      <c r="G35" s="868"/>
      <c r="H35" s="868"/>
      <c r="I35" s="868"/>
      <c r="J35" s="868"/>
      <c r="K35" s="588"/>
      <c r="L35" s="588"/>
      <c r="M35" s="588"/>
      <c r="N35" s="588"/>
      <c r="O35" s="588"/>
      <c r="P35" s="588"/>
      <c r="Q35" s="296"/>
      <c r="R35" s="296"/>
      <c r="S35" s="296"/>
    </row>
    <row r="36" ht="18.75" customHeight="1"/>
    <row r="37" ht="18.75" customHeight="1"/>
    <row r="38" ht="18.75" customHeight="1"/>
    <row r="39" ht="18.75" customHeight="1"/>
  </sheetData>
  <mergeCells count="23">
    <mergeCell ref="E4:F4"/>
    <mergeCell ref="G4:H4"/>
    <mergeCell ref="I4:J4"/>
    <mergeCell ref="B10:C10"/>
    <mergeCell ref="A35:J35"/>
    <mergeCell ref="B14:C14"/>
    <mergeCell ref="A25:E25"/>
    <mergeCell ref="B19:C19"/>
    <mergeCell ref="B20:C20"/>
    <mergeCell ref="B24:C24"/>
    <mergeCell ref="B23:C23"/>
    <mergeCell ref="B21:C21"/>
    <mergeCell ref="B22:C22"/>
    <mergeCell ref="A1:G2"/>
    <mergeCell ref="B16:C16"/>
    <mergeCell ref="B17:C17"/>
    <mergeCell ref="B18:C18"/>
    <mergeCell ref="B15:C15"/>
    <mergeCell ref="B6:C6"/>
    <mergeCell ref="A4:D5"/>
    <mergeCell ref="B11:C11"/>
    <mergeCell ref="B12:C12"/>
    <mergeCell ref="B13:C13"/>
  </mergeCells>
  <printOptions/>
  <pageMargins left="0.3937007874015748" right="0.9055118110236221" top="0.7874015748031497" bottom="0.7874015748031497" header="0.3937007874015748" footer="0.5905511811023623"/>
  <pageSetup horizontalDpi="300" verticalDpi="300" orientation="portrait" paperSize="9" r:id="rId2"/>
  <headerFooter alignWithMargins="0">
    <oddHeader>&amp;L&amp;"ＭＳ Ｐゴシック,太字"&amp;10教育・文化</oddHeader>
    <oddFooter>&amp;C&amp;"ＭＳ 明朝,標準"&amp;10 52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Q61"/>
  <sheetViews>
    <sheetView showGridLines="0" view="pageBreakPreview" zoomScaleSheetLayoutView="100" workbookViewId="0" topLeftCell="A16">
      <selection activeCell="U14" sqref="U14"/>
    </sheetView>
  </sheetViews>
  <sheetFormatPr defaultColWidth="9.00390625" defaultRowHeight="13.5"/>
  <cols>
    <col min="1" max="1" width="1.625" style="36" customWidth="1"/>
    <col min="2" max="2" width="10.625" style="36" customWidth="1"/>
    <col min="3" max="3" width="1.625" style="36" customWidth="1"/>
    <col min="4" max="5" width="7.50390625" style="36" customWidth="1"/>
    <col min="6" max="6" width="8.00390625" style="36" customWidth="1"/>
    <col min="7" max="7" width="7.375" style="36" customWidth="1"/>
    <col min="8" max="11" width="7.50390625" style="36" customWidth="1"/>
    <col min="12" max="13" width="5.25390625" style="36" customWidth="1"/>
    <col min="14" max="14" width="5.125" style="36" customWidth="1"/>
    <col min="15" max="16384" width="9.00390625" style="36" customWidth="1"/>
  </cols>
  <sheetData>
    <row r="1" spans="1:14" s="30" customFormat="1" ht="13.5" customHeight="1">
      <c r="A1" s="872"/>
      <c r="B1" s="872"/>
      <c r="C1" s="872"/>
      <c r="D1" s="872"/>
      <c r="E1" s="872"/>
      <c r="F1" s="872"/>
      <c r="G1" s="872"/>
      <c r="H1" s="872"/>
      <c r="I1" s="52"/>
      <c r="J1" s="52"/>
      <c r="K1" s="52"/>
      <c r="L1" s="52"/>
      <c r="M1" s="52"/>
      <c r="N1" s="52"/>
    </row>
    <row r="2" spans="1:14" s="30" customFormat="1" ht="13.5" customHeight="1">
      <c r="A2" s="872"/>
      <c r="B2" s="872"/>
      <c r="C2" s="872"/>
      <c r="D2" s="872"/>
      <c r="E2" s="872"/>
      <c r="F2" s="872"/>
      <c r="G2" s="872"/>
      <c r="H2" s="872"/>
      <c r="I2" s="62"/>
      <c r="J2" s="62"/>
      <c r="K2" s="62"/>
      <c r="L2" s="62"/>
      <c r="M2" s="62"/>
      <c r="N2" s="62"/>
    </row>
    <row r="3" spans="1:14" s="81" customFormat="1" ht="15" customHeight="1" thickBot="1">
      <c r="A3" s="873"/>
      <c r="B3" s="873"/>
      <c r="C3" s="55"/>
      <c r="D3" s="99"/>
      <c r="E3" s="100"/>
      <c r="F3" s="100"/>
      <c r="G3" s="100"/>
      <c r="H3" s="100"/>
      <c r="I3" s="101"/>
      <c r="J3" s="780" t="s">
        <v>619</v>
      </c>
      <c r="K3" s="780"/>
      <c r="L3" s="780"/>
      <c r="M3" s="780"/>
      <c r="N3" s="780"/>
    </row>
    <row r="4" spans="1:14" s="81" customFormat="1" ht="28.5" customHeight="1">
      <c r="A4" s="864" t="s">
        <v>116</v>
      </c>
      <c r="B4" s="874"/>
      <c r="C4" s="865"/>
      <c r="D4" s="729" t="s">
        <v>117</v>
      </c>
      <c r="E4" s="870"/>
      <c r="F4" s="870"/>
      <c r="G4" s="870"/>
      <c r="H4" s="870" t="s">
        <v>118</v>
      </c>
      <c r="I4" s="870"/>
      <c r="J4" s="870"/>
      <c r="K4" s="870"/>
      <c r="L4" s="870"/>
      <c r="M4" s="870"/>
      <c r="N4" s="724"/>
    </row>
    <row r="5" spans="1:14" s="81" customFormat="1" ht="28.5" customHeight="1">
      <c r="A5" s="875"/>
      <c r="B5" s="875"/>
      <c r="C5" s="876"/>
      <c r="D5" s="878" t="s">
        <v>119</v>
      </c>
      <c r="E5" s="879" t="s">
        <v>120</v>
      </c>
      <c r="F5" s="879" t="s">
        <v>121</v>
      </c>
      <c r="G5" s="878" t="s">
        <v>7</v>
      </c>
      <c r="H5" s="878" t="s">
        <v>119</v>
      </c>
      <c r="I5" s="879" t="s">
        <v>122</v>
      </c>
      <c r="J5" s="880" t="s">
        <v>123</v>
      </c>
      <c r="K5" s="878" t="s">
        <v>7</v>
      </c>
      <c r="L5" s="878" t="s">
        <v>124</v>
      </c>
      <c r="M5" s="878"/>
      <c r="N5" s="726"/>
    </row>
    <row r="6" spans="1:14" s="81" customFormat="1" ht="28.5" customHeight="1">
      <c r="A6" s="877"/>
      <c r="B6" s="877"/>
      <c r="C6" s="867"/>
      <c r="D6" s="878"/>
      <c r="E6" s="880"/>
      <c r="F6" s="880"/>
      <c r="G6" s="878"/>
      <c r="H6" s="878"/>
      <c r="I6" s="880"/>
      <c r="J6" s="880"/>
      <c r="K6" s="878"/>
      <c r="L6" s="102" t="s">
        <v>125</v>
      </c>
      <c r="M6" s="102" t="s">
        <v>126</v>
      </c>
      <c r="N6" s="103" t="s">
        <v>7</v>
      </c>
    </row>
    <row r="7" spans="1:14" s="81" customFormat="1" ht="28.5" customHeight="1">
      <c r="A7" s="104"/>
      <c r="B7" s="521" t="s">
        <v>57</v>
      </c>
      <c r="C7" s="105"/>
      <c r="D7" s="357">
        <f aca="true" t="shared" si="0" ref="D7:N7">SUM(D8:D15)</f>
        <v>94870</v>
      </c>
      <c r="E7" s="358">
        <f t="shared" si="0"/>
        <v>98437</v>
      </c>
      <c r="F7" s="358">
        <f t="shared" si="0"/>
        <v>139</v>
      </c>
      <c r="G7" s="358">
        <f t="shared" si="0"/>
        <v>193446</v>
      </c>
      <c r="H7" s="358">
        <f t="shared" si="0"/>
        <v>41457</v>
      </c>
      <c r="I7" s="358">
        <f t="shared" si="0"/>
        <v>10986</v>
      </c>
      <c r="J7" s="358">
        <f t="shared" si="0"/>
        <v>306</v>
      </c>
      <c r="K7" s="358">
        <f t="shared" si="0"/>
        <v>52749</v>
      </c>
      <c r="L7" s="358">
        <f t="shared" si="0"/>
        <v>115</v>
      </c>
      <c r="M7" s="358">
        <f t="shared" si="0"/>
        <v>89</v>
      </c>
      <c r="N7" s="358">
        <f t="shared" si="0"/>
        <v>204</v>
      </c>
    </row>
    <row r="8" spans="1:14" s="81" customFormat="1" ht="28.5" customHeight="1">
      <c r="A8" s="53"/>
      <c r="B8" s="53" t="s">
        <v>64</v>
      </c>
      <c r="C8" s="53"/>
      <c r="D8" s="365">
        <v>14500</v>
      </c>
      <c r="E8" s="359">
        <v>9500</v>
      </c>
      <c r="F8" s="359" t="s">
        <v>127</v>
      </c>
      <c r="G8" s="359">
        <f aca="true" t="shared" si="1" ref="G8:G14">SUM(D8:F8)</f>
        <v>24000</v>
      </c>
      <c r="H8" s="359">
        <v>6259</v>
      </c>
      <c r="I8" s="359">
        <v>1246</v>
      </c>
      <c r="J8" s="359" t="s">
        <v>127</v>
      </c>
      <c r="K8" s="359">
        <f aca="true" t="shared" si="2" ref="K8:K15">SUM(H8:J8)</f>
        <v>7505</v>
      </c>
      <c r="L8" s="359">
        <v>18</v>
      </c>
      <c r="M8" s="359">
        <v>8</v>
      </c>
      <c r="N8" s="359">
        <f aca="true" t="shared" si="3" ref="N8:N15">SUM(L8:M8)</f>
        <v>26</v>
      </c>
    </row>
    <row r="9" spans="1:14" s="81" customFormat="1" ht="28.5" customHeight="1">
      <c r="A9" s="53"/>
      <c r="B9" s="106" t="s">
        <v>66</v>
      </c>
      <c r="C9" s="53"/>
      <c r="D9" s="365">
        <v>18600</v>
      </c>
      <c r="E9" s="359">
        <v>15500</v>
      </c>
      <c r="F9" s="359" t="s">
        <v>668</v>
      </c>
      <c r="G9" s="359">
        <f t="shared" si="1"/>
        <v>34100</v>
      </c>
      <c r="H9" s="359">
        <v>8263</v>
      </c>
      <c r="I9" s="359">
        <v>1983</v>
      </c>
      <c r="J9" s="359" t="s">
        <v>668</v>
      </c>
      <c r="K9" s="359">
        <f t="shared" si="2"/>
        <v>10246</v>
      </c>
      <c r="L9" s="359">
        <v>26</v>
      </c>
      <c r="M9" s="359">
        <v>13</v>
      </c>
      <c r="N9" s="359">
        <f t="shared" si="3"/>
        <v>39</v>
      </c>
    </row>
    <row r="10" spans="1:14" s="81" customFormat="1" ht="28.5" customHeight="1">
      <c r="A10" s="53"/>
      <c r="B10" s="106" t="s">
        <v>67</v>
      </c>
      <c r="C10" s="53"/>
      <c r="D10" s="365">
        <v>9720</v>
      </c>
      <c r="E10" s="359">
        <v>11222</v>
      </c>
      <c r="F10" s="359" t="s">
        <v>668</v>
      </c>
      <c r="G10" s="359">
        <f t="shared" si="1"/>
        <v>20942</v>
      </c>
      <c r="H10" s="359">
        <v>3699</v>
      </c>
      <c r="I10" s="359">
        <v>1364</v>
      </c>
      <c r="J10" s="359" t="s">
        <v>668</v>
      </c>
      <c r="K10" s="359">
        <f t="shared" si="2"/>
        <v>5063</v>
      </c>
      <c r="L10" s="359">
        <v>12</v>
      </c>
      <c r="M10" s="359">
        <v>7</v>
      </c>
      <c r="N10" s="359">
        <f t="shared" si="3"/>
        <v>19</v>
      </c>
    </row>
    <row r="11" spans="1:14" s="81" customFormat="1" ht="28.5" customHeight="1">
      <c r="A11" s="53"/>
      <c r="B11" s="106" t="s">
        <v>68</v>
      </c>
      <c r="C11" s="53"/>
      <c r="D11" s="365">
        <v>5950</v>
      </c>
      <c r="E11" s="359">
        <v>12862</v>
      </c>
      <c r="F11" s="359" t="s">
        <v>668</v>
      </c>
      <c r="G11" s="359">
        <f t="shared" si="1"/>
        <v>18812</v>
      </c>
      <c r="H11" s="359">
        <v>5115</v>
      </c>
      <c r="I11" s="359">
        <v>1079</v>
      </c>
      <c r="J11" s="359" t="s">
        <v>668</v>
      </c>
      <c r="K11" s="359">
        <f t="shared" si="2"/>
        <v>6194</v>
      </c>
      <c r="L11" s="359">
        <v>18</v>
      </c>
      <c r="M11" s="359">
        <v>12</v>
      </c>
      <c r="N11" s="359">
        <f t="shared" si="3"/>
        <v>30</v>
      </c>
    </row>
    <row r="12" spans="1:14" s="81" customFormat="1" ht="28.5" customHeight="1">
      <c r="A12" s="53"/>
      <c r="B12" s="53" t="s">
        <v>69</v>
      </c>
      <c r="C12" s="53"/>
      <c r="D12" s="365">
        <v>16800</v>
      </c>
      <c r="E12" s="359">
        <v>16657</v>
      </c>
      <c r="F12" s="359" t="s">
        <v>669</v>
      </c>
      <c r="G12" s="359">
        <f t="shared" si="1"/>
        <v>33457</v>
      </c>
      <c r="H12" s="359">
        <v>5387</v>
      </c>
      <c r="I12" s="359">
        <v>1413</v>
      </c>
      <c r="J12" s="359">
        <v>306</v>
      </c>
      <c r="K12" s="359">
        <f t="shared" si="2"/>
        <v>7106</v>
      </c>
      <c r="L12" s="359">
        <v>9</v>
      </c>
      <c r="M12" s="359">
        <v>18</v>
      </c>
      <c r="N12" s="359">
        <f t="shared" si="3"/>
        <v>27</v>
      </c>
    </row>
    <row r="13" spans="1:14" s="81" customFormat="1" ht="28.5" customHeight="1">
      <c r="A13" s="53"/>
      <c r="B13" s="53" t="s">
        <v>70</v>
      </c>
      <c r="C13" s="53"/>
      <c r="D13" s="365">
        <v>12309</v>
      </c>
      <c r="E13" s="359">
        <v>12896</v>
      </c>
      <c r="F13" s="359">
        <v>139</v>
      </c>
      <c r="G13" s="359">
        <f t="shared" si="1"/>
        <v>25344</v>
      </c>
      <c r="H13" s="359">
        <v>3852</v>
      </c>
      <c r="I13" s="359">
        <v>1370</v>
      </c>
      <c r="J13" s="359" t="s">
        <v>670</v>
      </c>
      <c r="K13" s="359">
        <f t="shared" si="2"/>
        <v>5222</v>
      </c>
      <c r="L13" s="359">
        <v>10</v>
      </c>
      <c r="M13" s="359">
        <v>8</v>
      </c>
      <c r="N13" s="359">
        <f t="shared" si="3"/>
        <v>18</v>
      </c>
    </row>
    <row r="14" spans="1:14" s="81" customFormat="1" ht="28.5" customHeight="1">
      <c r="A14" s="53"/>
      <c r="B14" s="53" t="s">
        <v>65</v>
      </c>
      <c r="C14" s="53"/>
      <c r="D14" s="365">
        <v>9060</v>
      </c>
      <c r="E14" s="359">
        <v>10292</v>
      </c>
      <c r="F14" s="359" t="s">
        <v>669</v>
      </c>
      <c r="G14" s="359">
        <f t="shared" si="1"/>
        <v>19352</v>
      </c>
      <c r="H14" s="359">
        <v>3717</v>
      </c>
      <c r="I14" s="359">
        <v>1301</v>
      </c>
      <c r="J14" s="359" t="s">
        <v>669</v>
      </c>
      <c r="K14" s="359">
        <f t="shared" si="2"/>
        <v>5018</v>
      </c>
      <c r="L14" s="359">
        <v>8</v>
      </c>
      <c r="M14" s="359">
        <v>12</v>
      </c>
      <c r="N14" s="359">
        <f t="shared" si="3"/>
        <v>20</v>
      </c>
    </row>
    <row r="15" spans="1:14" s="81" customFormat="1" ht="28.5" customHeight="1" thickBot="1">
      <c r="A15" s="54"/>
      <c r="B15" s="54" t="s">
        <v>128</v>
      </c>
      <c r="C15" s="54"/>
      <c r="D15" s="366">
        <v>7931</v>
      </c>
      <c r="E15" s="360">
        <v>9508</v>
      </c>
      <c r="F15" s="360" t="s">
        <v>669</v>
      </c>
      <c r="G15" s="360">
        <f>SUM(D15:E15)</f>
        <v>17439</v>
      </c>
      <c r="H15" s="360">
        <v>5165</v>
      </c>
      <c r="I15" s="360">
        <v>1230</v>
      </c>
      <c r="J15" s="360" t="s">
        <v>669</v>
      </c>
      <c r="K15" s="360">
        <f t="shared" si="2"/>
        <v>6395</v>
      </c>
      <c r="L15" s="360">
        <v>14</v>
      </c>
      <c r="M15" s="360">
        <v>11</v>
      </c>
      <c r="N15" s="360">
        <f t="shared" si="3"/>
        <v>25</v>
      </c>
    </row>
    <row r="16" spans="1:14" s="81" customFormat="1" ht="18" customHeight="1">
      <c r="A16" s="837" t="s">
        <v>129</v>
      </c>
      <c r="B16" s="837"/>
      <c r="C16" s="837"/>
      <c r="D16" s="837"/>
      <c r="E16" s="837"/>
      <c r="F16" s="837"/>
      <c r="G16" s="837"/>
      <c r="H16" s="837"/>
      <c r="I16" s="837"/>
      <c r="J16" s="837"/>
      <c r="K16" s="108"/>
      <c r="L16" s="881"/>
      <c r="M16" s="881"/>
      <c r="N16" s="108"/>
    </row>
    <row r="17" spans="1:14" s="90" customFormat="1" ht="18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3"/>
      <c r="L17" s="93"/>
      <c r="M17" s="93"/>
      <c r="N17" s="93"/>
    </row>
    <row r="18" spans="1:17" s="61" customFormat="1" ht="13.5" customHeight="1">
      <c r="A18" s="60"/>
      <c r="B18" s="60"/>
      <c r="C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2" s="94" customFormat="1" ht="13.5" customHeight="1">
      <c r="A19" s="811"/>
      <c r="B19" s="811"/>
      <c r="C19" s="811"/>
      <c r="D19" s="811"/>
      <c r="E19" s="811"/>
      <c r="F19" s="811"/>
      <c r="G19" s="62"/>
      <c r="H19" s="62"/>
      <c r="I19" s="62"/>
      <c r="J19" s="62"/>
      <c r="K19" s="62"/>
      <c r="L19" s="62"/>
    </row>
    <row r="20" spans="1:12" s="94" customFormat="1" ht="13.5" customHeight="1">
      <c r="A20" s="811"/>
      <c r="B20" s="811"/>
      <c r="C20" s="811"/>
      <c r="D20" s="811"/>
      <c r="E20" s="811"/>
      <c r="F20" s="811"/>
      <c r="G20" s="62"/>
      <c r="H20" s="62"/>
      <c r="I20" s="62"/>
      <c r="J20" s="62"/>
      <c r="K20" s="62"/>
      <c r="L20" s="62"/>
    </row>
    <row r="21" spans="1:14" s="81" customFormat="1" ht="15" customHeight="1" thickBot="1">
      <c r="A21" s="82"/>
      <c r="B21" s="109"/>
      <c r="C21" s="110"/>
      <c r="D21" s="110"/>
      <c r="E21" s="110"/>
      <c r="F21" s="110"/>
      <c r="G21" s="45"/>
      <c r="H21" s="781" t="s">
        <v>619</v>
      </c>
      <c r="I21" s="781"/>
      <c r="J21" s="781"/>
      <c r="K21" s="781"/>
      <c r="L21" s="781"/>
      <c r="M21" s="781"/>
      <c r="N21" s="781"/>
    </row>
    <row r="22" spans="1:14" s="81" customFormat="1" ht="28.5" customHeight="1">
      <c r="A22" s="828" t="s">
        <v>116</v>
      </c>
      <c r="B22" s="828"/>
      <c r="C22" s="829"/>
      <c r="D22" s="729" t="s">
        <v>117</v>
      </c>
      <c r="E22" s="870"/>
      <c r="F22" s="870"/>
      <c r="G22" s="870"/>
      <c r="H22" s="870" t="s">
        <v>118</v>
      </c>
      <c r="I22" s="870"/>
      <c r="J22" s="870"/>
      <c r="K22" s="870"/>
      <c r="L22" s="870"/>
      <c r="M22" s="870"/>
      <c r="N22" s="724"/>
    </row>
    <row r="23" spans="1:14" s="81" customFormat="1" ht="28.5" customHeight="1">
      <c r="A23" s="830"/>
      <c r="B23" s="830"/>
      <c r="C23" s="831"/>
      <c r="D23" s="882" t="s">
        <v>119</v>
      </c>
      <c r="E23" s="884" t="s">
        <v>130</v>
      </c>
      <c r="F23" s="884" t="s">
        <v>131</v>
      </c>
      <c r="G23" s="882" t="s">
        <v>7</v>
      </c>
      <c r="H23" s="882" t="s">
        <v>119</v>
      </c>
      <c r="I23" s="884" t="s">
        <v>132</v>
      </c>
      <c r="J23" s="886" t="s">
        <v>123</v>
      </c>
      <c r="K23" s="882" t="s">
        <v>7</v>
      </c>
      <c r="L23" s="887" t="s">
        <v>124</v>
      </c>
      <c r="M23" s="888"/>
      <c r="N23" s="888"/>
    </row>
    <row r="24" spans="1:14" s="81" customFormat="1" ht="28.5" customHeight="1">
      <c r="A24" s="890"/>
      <c r="B24" s="890"/>
      <c r="C24" s="891"/>
      <c r="D24" s="882"/>
      <c r="E24" s="886"/>
      <c r="F24" s="886"/>
      <c r="G24" s="882"/>
      <c r="H24" s="883"/>
      <c r="I24" s="885"/>
      <c r="J24" s="885"/>
      <c r="K24" s="883"/>
      <c r="L24" s="111" t="s">
        <v>125</v>
      </c>
      <c r="M24" s="111" t="s">
        <v>126</v>
      </c>
      <c r="N24" s="112" t="s">
        <v>7</v>
      </c>
    </row>
    <row r="25" spans="1:14" s="81" customFormat="1" ht="28.5" customHeight="1">
      <c r="A25" s="113"/>
      <c r="B25" s="522" t="s">
        <v>133</v>
      </c>
      <c r="C25" s="114"/>
      <c r="D25" s="357">
        <f>SUM(D26:D29)</f>
        <v>56850</v>
      </c>
      <c r="E25" s="358">
        <f>SUM(E26:E29)</f>
        <v>74617</v>
      </c>
      <c r="F25" s="358" t="str">
        <f>IF(SUM(F26:F29)=0,"-",SUM(F26:F29))</f>
        <v>-</v>
      </c>
      <c r="G25" s="358">
        <f>SUM(G26:G29)</f>
        <v>131467</v>
      </c>
      <c r="H25" s="358">
        <f>SUM(H26:H29)</f>
        <v>20942</v>
      </c>
      <c r="I25" s="358">
        <f>SUM(I26:I29)</f>
        <v>9142</v>
      </c>
      <c r="J25" s="358" t="str">
        <f>IF(SUM(J26:J29)=0,"-",SUM(J26:J29))</f>
        <v>-</v>
      </c>
      <c r="K25" s="358">
        <f>SUM(K26:K29)</f>
        <v>30084</v>
      </c>
      <c r="L25" s="358">
        <f>SUM(L26:L29)</f>
        <v>45</v>
      </c>
      <c r="M25" s="358">
        <f>SUM(M26:M29)</f>
        <v>74</v>
      </c>
      <c r="N25" s="358">
        <f>SUM(N26:N29)</f>
        <v>119</v>
      </c>
    </row>
    <row r="26" spans="1:14" s="81" customFormat="1" ht="28.5" customHeight="1">
      <c r="A26" s="116"/>
      <c r="B26" s="115" t="s">
        <v>82</v>
      </c>
      <c r="C26" s="116"/>
      <c r="D26" s="509">
        <v>14288</v>
      </c>
      <c r="E26" s="510">
        <v>15044</v>
      </c>
      <c r="F26" s="510" t="s">
        <v>127</v>
      </c>
      <c r="G26" s="510">
        <f>SUM(D26:F26)</f>
        <v>29332</v>
      </c>
      <c r="H26" s="510">
        <v>6385</v>
      </c>
      <c r="I26" s="510">
        <v>2216</v>
      </c>
      <c r="J26" s="510" t="s">
        <v>127</v>
      </c>
      <c r="K26" s="510">
        <f>SUM(H26:J26)</f>
        <v>8601</v>
      </c>
      <c r="L26" s="510">
        <v>18</v>
      </c>
      <c r="M26" s="510">
        <v>20</v>
      </c>
      <c r="N26" s="510">
        <f>SUM(L26:M26)</f>
        <v>38</v>
      </c>
    </row>
    <row r="27" spans="2:14" s="81" customFormat="1" ht="28.5" customHeight="1">
      <c r="B27" s="115" t="s">
        <v>83</v>
      </c>
      <c r="D27" s="509">
        <v>17419</v>
      </c>
      <c r="E27" s="510">
        <v>24159</v>
      </c>
      <c r="F27" s="510" t="s">
        <v>669</v>
      </c>
      <c r="G27" s="510">
        <f>SUM(D27:F27)</f>
        <v>41578</v>
      </c>
      <c r="H27" s="510">
        <v>5861</v>
      </c>
      <c r="I27" s="510">
        <v>2777</v>
      </c>
      <c r="J27" s="510" t="s">
        <v>669</v>
      </c>
      <c r="K27" s="510">
        <f>SUM(H27:J27)</f>
        <v>8638</v>
      </c>
      <c r="L27" s="510">
        <v>15</v>
      </c>
      <c r="M27" s="510">
        <v>20</v>
      </c>
      <c r="N27" s="510">
        <f>SUM(L27:M27)</f>
        <v>35</v>
      </c>
    </row>
    <row r="28" spans="2:14" s="81" customFormat="1" ht="28.5" customHeight="1">
      <c r="B28" s="115" t="s">
        <v>84</v>
      </c>
      <c r="D28" s="509">
        <v>12588</v>
      </c>
      <c r="E28" s="510">
        <v>14711</v>
      </c>
      <c r="F28" s="510" t="s">
        <v>134</v>
      </c>
      <c r="G28" s="510">
        <f>SUM(D28:F28)</f>
        <v>27299</v>
      </c>
      <c r="H28" s="510">
        <v>4072</v>
      </c>
      <c r="I28" s="510">
        <v>1764</v>
      </c>
      <c r="J28" s="510" t="s">
        <v>134</v>
      </c>
      <c r="K28" s="510">
        <f>SUM(H28:J28)</f>
        <v>5836</v>
      </c>
      <c r="L28" s="510">
        <v>6</v>
      </c>
      <c r="M28" s="510">
        <v>16</v>
      </c>
      <c r="N28" s="510">
        <f>SUM(L28:M28)</f>
        <v>22</v>
      </c>
    </row>
    <row r="29" spans="2:14" s="81" customFormat="1" ht="28.5" customHeight="1" thickBot="1">
      <c r="B29" s="117" t="s">
        <v>85</v>
      </c>
      <c r="D29" s="511">
        <v>12555</v>
      </c>
      <c r="E29" s="512">
        <v>20703</v>
      </c>
      <c r="F29" s="512" t="s">
        <v>669</v>
      </c>
      <c r="G29" s="512">
        <f>SUM(D29:E29)</f>
        <v>33258</v>
      </c>
      <c r="H29" s="512">
        <v>4624</v>
      </c>
      <c r="I29" s="512">
        <v>2385</v>
      </c>
      <c r="J29" s="512" t="s">
        <v>669</v>
      </c>
      <c r="K29" s="512">
        <f>SUM(H29:J29)</f>
        <v>7009</v>
      </c>
      <c r="L29" s="512">
        <v>6</v>
      </c>
      <c r="M29" s="512">
        <v>18</v>
      </c>
      <c r="N29" s="512">
        <f>SUM(L29:M29)</f>
        <v>24</v>
      </c>
    </row>
    <row r="30" spans="1:12" s="81" customFormat="1" ht="18" customHeight="1">
      <c r="A30" s="837" t="s">
        <v>129</v>
      </c>
      <c r="B30" s="837"/>
      <c r="C30" s="837"/>
      <c r="D30" s="837"/>
      <c r="E30" s="837"/>
      <c r="F30" s="837"/>
      <c r="G30" s="837"/>
      <c r="H30" s="837"/>
      <c r="I30" s="118"/>
      <c r="J30" s="889"/>
      <c r="K30" s="889"/>
      <c r="L30" s="118"/>
    </row>
    <row r="31" spans="1:17" s="61" customFormat="1" ht="13.5" customHeight="1">
      <c r="A31" s="60"/>
      <c r="B31" s="8"/>
      <c r="C31" s="8"/>
      <c r="D31" s="8"/>
      <c r="E31" s="8"/>
      <c r="F31" s="8"/>
      <c r="G31" s="60"/>
      <c r="H31" s="60"/>
      <c r="I31" s="60"/>
      <c r="J31" s="95"/>
      <c r="K31" s="8"/>
      <c r="L31" s="8"/>
      <c r="M31" s="8"/>
      <c r="N31" s="8"/>
      <c r="O31" s="95"/>
      <c r="P31" s="95"/>
      <c r="Q31" s="60"/>
    </row>
    <row r="32" spans="1:17" s="61" customFormat="1" ht="13.5" customHeight="1">
      <c r="A32" s="10"/>
      <c r="B32" s="10"/>
      <c r="C32" s="10"/>
      <c r="D32" s="10"/>
      <c r="E32" s="10"/>
      <c r="F32" s="10"/>
      <c r="G32" s="10"/>
      <c r="H32" s="7"/>
      <c r="I32" s="7"/>
      <c r="J32" s="7"/>
      <c r="K32" s="7"/>
      <c r="L32" s="7"/>
      <c r="M32" s="7"/>
      <c r="N32" s="7"/>
      <c r="O32" s="7"/>
      <c r="P32" s="7"/>
      <c r="Q32" s="10"/>
    </row>
    <row r="33" spans="1:17" s="61" customFormat="1" ht="13.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s="97" customFormat="1" ht="13.5" customHeight="1">
      <c r="A34" s="37"/>
      <c r="B34" s="37"/>
      <c r="C34" s="37"/>
      <c r="D34" s="37"/>
      <c r="E34" s="37"/>
      <c r="F34" s="37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17" s="61" customFormat="1" ht="13.5" customHeight="1">
      <c r="A35" s="37"/>
      <c r="B35" s="37"/>
      <c r="C35" s="37"/>
      <c r="D35" s="37"/>
      <c r="E35" s="37"/>
      <c r="F35" s="37"/>
      <c r="G35" s="60"/>
      <c r="H35" s="60"/>
      <c r="I35" s="60"/>
      <c r="J35" s="60"/>
      <c r="K35" s="60"/>
      <c r="L35" s="60"/>
      <c r="M35" s="60"/>
      <c r="N35" s="98"/>
      <c r="O35" s="98"/>
      <c r="P35" s="98"/>
      <c r="Q35" s="98"/>
    </row>
    <row r="36" spans="1:17" s="61" customFormat="1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3.5" customHeight="1">
      <c r="A37" s="22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3.5" customHeight="1">
      <c r="A38" s="22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3.5" customHeight="1">
      <c r="A39" s="2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3.5" customHeight="1">
      <c r="A40" s="22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3.5" customHeight="1">
      <c r="A41" s="2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3.5" customHeight="1">
      <c r="A42" s="2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3.5" customHeight="1">
      <c r="A43" s="2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3.5" customHeight="1">
      <c r="A44" s="22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3.5" customHeight="1">
      <c r="A45" s="22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3.5" customHeight="1">
      <c r="A46" s="22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3.5" customHeight="1">
      <c r="A47" s="22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3.5" customHeight="1">
      <c r="A48" s="22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3.5" customHeight="1">
      <c r="A49" s="22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3.5" customHeight="1">
      <c r="A50" s="22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3.5" customHeight="1">
      <c r="A51" s="22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3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13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13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ht="13.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ht="13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s="39" customFormat="1" ht="13.5" customHeight="1">
      <c r="A57" s="37"/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 ht="13.5" customHeight="1">
      <c r="A58" s="37"/>
      <c r="B58" s="37"/>
      <c r="C58" s="37"/>
      <c r="D58" s="37"/>
      <c r="E58" s="23"/>
      <c r="F58" s="23"/>
      <c r="G58" s="23"/>
      <c r="H58" s="23"/>
      <c r="I58" s="23"/>
      <c r="J58" s="23"/>
      <c r="K58" s="23"/>
      <c r="L58" s="23"/>
      <c r="M58" s="65"/>
      <c r="N58" s="65"/>
      <c r="O58" s="65"/>
      <c r="P58" s="65"/>
      <c r="Q58" s="65"/>
    </row>
    <row r="59" spans="1:17" ht="13.5" customHeight="1">
      <c r="A59" s="37"/>
      <c r="B59" s="37"/>
      <c r="C59" s="37"/>
      <c r="D59" s="37"/>
      <c r="E59" s="23"/>
      <c r="F59" s="23"/>
      <c r="G59" s="23"/>
      <c r="H59" s="23"/>
      <c r="I59" s="23"/>
      <c r="J59" s="23"/>
      <c r="K59" s="23"/>
      <c r="L59" s="23"/>
      <c r="M59" s="65"/>
      <c r="N59" s="65"/>
      <c r="O59" s="65"/>
      <c r="P59" s="65"/>
      <c r="Q59" s="65"/>
    </row>
    <row r="60" spans="1:17" ht="13.5" customHeight="1">
      <c r="A60" s="66"/>
      <c r="B60" s="67"/>
      <c r="C60" s="66"/>
      <c r="D60" s="66"/>
      <c r="E60" s="67"/>
      <c r="F60" s="68"/>
      <c r="G60" s="66"/>
      <c r="H60" s="67"/>
      <c r="I60" s="68"/>
      <c r="J60" s="66"/>
      <c r="K60" s="67"/>
      <c r="L60" s="69"/>
      <c r="M60" s="66"/>
      <c r="N60" s="67"/>
      <c r="O60" s="68"/>
      <c r="P60" s="66"/>
      <c r="Q60" s="67"/>
    </row>
    <row r="61" spans="1:17" ht="19.5" customHeight="1">
      <c r="A61" s="816">
        <v>41</v>
      </c>
      <c r="B61" s="816"/>
      <c r="C61" s="816"/>
      <c r="D61" s="816"/>
      <c r="E61" s="816"/>
      <c r="F61" s="816"/>
      <c r="G61" s="816"/>
      <c r="H61" s="816"/>
      <c r="I61" s="816"/>
      <c r="J61" s="816"/>
      <c r="K61" s="23"/>
      <c r="L61" s="23"/>
      <c r="M61" s="23"/>
      <c r="N61" s="23"/>
      <c r="O61" s="23"/>
      <c r="P61" s="23"/>
      <c r="Q61" s="23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mergeCells count="34">
    <mergeCell ref="A30:H30"/>
    <mergeCell ref="J30:K30"/>
    <mergeCell ref="A22:C24"/>
    <mergeCell ref="D22:G22"/>
    <mergeCell ref="H22:N22"/>
    <mergeCell ref="D23:D24"/>
    <mergeCell ref="E23:E24"/>
    <mergeCell ref="F23:F24"/>
    <mergeCell ref="G23:G24"/>
    <mergeCell ref="A19:F20"/>
    <mergeCell ref="H21:N21"/>
    <mergeCell ref="H23:H24"/>
    <mergeCell ref="I23:I24"/>
    <mergeCell ref="J23:J24"/>
    <mergeCell ref="K23:K24"/>
    <mergeCell ref="L23:N23"/>
    <mergeCell ref="K5:K6"/>
    <mergeCell ref="L5:N5"/>
    <mergeCell ref="A16:J16"/>
    <mergeCell ref="L16:M16"/>
    <mergeCell ref="G5:G6"/>
    <mergeCell ref="H5:H6"/>
    <mergeCell ref="I5:I6"/>
    <mergeCell ref="J5:J6"/>
    <mergeCell ref="A61:J61"/>
    <mergeCell ref="A1:H2"/>
    <mergeCell ref="A3:B3"/>
    <mergeCell ref="J3:N3"/>
    <mergeCell ref="A4:C6"/>
    <mergeCell ref="D4:G4"/>
    <mergeCell ref="H4:N4"/>
    <mergeCell ref="D5:D6"/>
    <mergeCell ref="E5:E6"/>
    <mergeCell ref="F5:F6"/>
  </mergeCells>
  <printOptions/>
  <pageMargins left="0.9055118110236221" right="0.3937007874015748" top="0.7874015748031497" bottom="0.7874015748031497" header="0.3937007874015748" footer="0.5905511811023623"/>
  <pageSetup horizontalDpi="300" verticalDpi="300" orientation="portrait" paperSize="9" r:id="rId2"/>
  <headerFooter alignWithMargins="0">
    <oddHeader>&amp;R&amp;"ＭＳ Ｐゴシック,太字"&amp;10教育・文化</oddHeader>
    <oddFooter>&amp;C&amp;"ＭＳ 明朝,標準"&amp;10 53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G99"/>
  <sheetViews>
    <sheetView showGridLines="0" view="pageBreakPreview" zoomScaleSheetLayoutView="100" workbookViewId="0" topLeftCell="A28">
      <selection activeCell="U14" sqref="U14"/>
    </sheetView>
  </sheetViews>
  <sheetFormatPr defaultColWidth="9.00390625" defaultRowHeight="13.5"/>
  <cols>
    <col min="1" max="1" width="8.125" style="91" customWidth="1"/>
    <col min="2" max="2" width="3.00390625" style="91" customWidth="1"/>
    <col min="3" max="3" width="5.25390625" style="91" customWidth="1"/>
    <col min="4" max="4" width="4.25390625" style="91" customWidth="1"/>
    <col min="5" max="5" width="1.00390625" style="91" customWidth="1"/>
    <col min="6" max="6" width="2.75390625" style="91" customWidth="1"/>
    <col min="7" max="7" width="2.50390625" style="91" customWidth="1"/>
    <col min="8" max="8" width="1.25" style="91" customWidth="1"/>
    <col min="9" max="9" width="4.125" style="91" customWidth="1"/>
    <col min="10" max="10" width="3.375" style="91" customWidth="1"/>
    <col min="11" max="11" width="1.75390625" style="91" customWidth="1"/>
    <col min="12" max="12" width="3.375" style="121" customWidth="1"/>
    <col min="13" max="13" width="1.875" style="121" customWidth="1"/>
    <col min="14" max="14" width="5.125" style="121" customWidth="1"/>
    <col min="15" max="15" width="1.37890625" style="121" customWidth="1"/>
    <col min="16" max="16" width="3.875" style="121" customWidth="1"/>
    <col min="17" max="17" width="4.00390625" style="121" customWidth="1"/>
    <col min="18" max="18" width="1.37890625" style="121" customWidth="1"/>
    <col min="19" max="19" width="4.375" style="121" customWidth="1"/>
    <col min="20" max="20" width="0.74609375" style="121" customWidth="1"/>
    <col min="21" max="21" width="1.625" style="121" customWidth="1"/>
    <col min="22" max="22" width="3.625" style="121" customWidth="1"/>
    <col min="23" max="23" width="4.50390625" style="121" customWidth="1"/>
    <col min="24" max="24" width="0.74609375" style="121" customWidth="1"/>
    <col min="25" max="25" width="2.375" style="121" customWidth="1"/>
    <col min="26" max="26" width="3.25390625" style="121" customWidth="1"/>
    <col min="27" max="27" width="1.75390625" style="121" customWidth="1"/>
    <col min="28" max="28" width="3.375" style="121" customWidth="1"/>
    <col min="29" max="29" width="5.25390625" style="121" customWidth="1"/>
    <col min="30" max="16384" width="9.00390625" style="121" customWidth="1"/>
  </cols>
  <sheetData>
    <row r="1" spans="1:29" s="97" customFormat="1" ht="13.5" customHeight="1">
      <c r="A1" s="937"/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7"/>
      <c r="X1" s="937"/>
      <c r="Y1" s="937"/>
      <c r="Z1" s="937"/>
      <c r="AA1" s="937"/>
      <c r="AB1" s="937"/>
      <c r="AC1" s="937"/>
    </row>
    <row r="2" spans="1:29" s="97" customFormat="1" ht="13.5" customHeight="1">
      <c r="A2" s="937"/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937"/>
      <c r="R2" s="937"/>
      <c r="S2" s="937"/>
      <c r="T2" s="937"/>
      <c r="U2" s="937"/>
      <c r="V2" s="937"/>
      <c r="W2" s="937"/>
      <c r="X2" s="937"/>
      <c r="Y2" s="937"/>
      <c r="Z2" s="937"/>
      <c r="AA2" s="937"/>
      <c r="AB2" s="937"/>
      <c r="AC2" s="937"/>
    </row>
    <row r="3" spans="1:31" s="76" customFormat="1" ht="15.75" customHeight="1" thickBot="1">
      <c r="A3" s="124" t="s">
        <v>166</v>
      </c>
      <c r="B3" s="125"/>
      <c r="C3" s="125"/>
      <c r="D3" s="125"/>
      <c r="E3" s="125"/>
      <c r="F3" s="125"/>
      <c r="G3" s="126"/>
      <c r="H3" s="126"/>
      <c r="I3" s="126"/>
      <c r="J3" s="127"/>
      <c r="K3" s="127"/>
      <c r="L3" s="127"/>
      <c r="M3" s="127"/>
      <c r="N3" s="127"/>
      <c r="O3" s="127"/>
      <c r="P3" s="127"/>
      <c r="Q3" s="127"/>
      <c r="R3" s="936" t="s">
        <v>656</v>
      </c>
      <c r="S3" s="936"/>
      <c r="T3" s="936"/>
      <c r="U3" s="936"/>
      <c r="V3" s="936"/>
      <c r="W3" s="936"/>
      <c r="X3" s="936"/>
      <c r="Y3" s="936"/>
      <c r="Z3" s="936"/>
      <c r="AA3" s="936"/>
      <c r="AB3" s="936"/>
      <c r="AC3" s="936"/>
      <c r="AD3" s="129"/>
      <c r="AE3" s="129"/>
    </row>
    <row r="4" spans="1:31" s="76" customFormat="1" ht="15.75" customHeight="1">
      <c r="A4" s="925" t="s">
        <v>135</v>
      </c>
      <c r="B4" s="925"/>
      <c r="C4" s="926"/>
      <c r="D4" s="939" t="s">
        <v>136</v>
      </c>
      <c r="E4" s="940"/>
      <c r="F4" s="940"/>
      <c r="G4" s="940"/>
      <c r="H4" s="940"/>
      <c r="I4" s="940"/>
      <c r="J4" s="940"/>
      <c r="K4" s="940"/>
      <c r="L4" s="940"/>
      <c r="M4" s="940"/>
      <c r="N4" s="940"/>
      <c r="O4" s="940"/>
      <c r="P4" s="940"/>
      <c r="Q4" s="940"/>
      <c r="R4" s="940"/>
      <c r="S4" s="940"/>
      <c r="T4" s="940"/>
      <c r="U4" s="940"/>
      <c r="V4" s="939" t="s">
        <v>91</v>
      </c>
      <c r="W4" s="940"/>
      <c r="X4" s="940"/>
      <c r="Y4" s="940"/>
      <c r="Z4" s="940"/>
      <c r="AA4" s="940"/>
      <c r="AB4" s="940"/>
      <c r="AC4" s="940"/>
      <c r="AD4" s="129"/>
      <c r="AE4" s="129"/>
    </row>
    <row r="5" spans="1:31" s="76" customFormat="1" ht="15.75" customHeight="1">
      <c r="A5" s="927"/>
      <c r="B5" s="927"/>
      <c r="C5" s="928"/>
      <c r="D5" s="917" t="s">
        <v>137</v>
      </c>
      <c r="E5" s="902"/>
      <c r="F5" s="918"/>
      <c r="G5" s="917" t="s">
        <v>138</v>
      </c>
      <c r="H5" s="902"/>
      <c r="I5" s="918"/>
      <c r="J5" s="917" t="s">
        <v>139</v>
      </c>
      <c r="K5" s="902"/>
      <c r="L5" s="918"/>
      <c r="M5" s="917" t="s">
        <v>140</v>
      </c>
      <c r="N5" s="902"/>
      <c r="O5" s="918"/>
      <c r="P5" s="917" t="s">
        <v>141</v>
      </c>
      <c r="Q5" s="918"/>
      <c r="R5" s="917" t="s">
        <v>142</v>
      </c>
      <c r="S5" s="902"/>
      <c r="T5" s="902"/>
      <c r="U5" s="902"/>
      <c r="V5" s="917" t="s">
        <v>137</v>
      </c>
      <c r="W5" s="918"/>
      <c r="X5" s="933" t="s">
        <v>138</v>
      </c>
      <c r="Y5" s="934"/>
      <c r="Z5" s="934"/>
      <c r="AA5" s="935"/>
      <c r="AB5" s="933" t="s">
        <v>139</v>
      </c>
      <c r="AC5" s="934"/>
      <c r="AD5" s="129"/>
      <c r="AE5" s="129"/>
    </row>
    <row r="6" spans="1:31" s="76" customFormat="1" ht="15.75" customHeight="1">
      <c r="A6" s="902" t="s">
        <v>25</v>
      </c>
      <c r="B6" s="921" t="s">
        <v>143</v>
      </c>
      <c r="C6" s="922"/>
      <c r="D6" s="929">
        <v>117</v>
      </c>
      <c r="E6" s="930"/>
      <c r="F6" s="930"/>
      <c r="G6" s="930">
        <v>123</v>
      </c>
      <c r="H6" s="930"/>
      <c r="I6" s="930"/>
      <c r="J6" s="930">
        <v>128.5</v>
      </c>
      <c r="K6" s="930"/>
      <c r="L6" s="930"/>
      <c r="M6" s="930">
        <v>134.5</v>
      </c>
      <c r="N6" s="930"/>
      <c r="O6" s="930"/>
      <c r="P6" s="930">
        <v>139.3</v>
      </c>
      <c r="Q6" s="930"/>
      <c r="R6" s="930">
        <v>145.3</v>
      </c>
      <c r="S6" s="930"/>
      <c r="T6" s="930"/>
      <c r="U6" s="930"/>
      <c r="V6" s="929">
        <v>152.9</v>
      </c>
      <c r="W6" s="930"/>
      <c r="X6" s="930">
        <v>159.1</v>
      </c>
      <c r="Y6" s="930"/>
      <c r="Z6" s="930"/>
      <c r="AA6" s="930"/>
      <c r="AB6" s="930">
        <v>165.7</v>
      </c>
      <c r="AC6" s="930"/>
      <c r="AD6" s="129"/>
      <c r="AE6" s="129"/>
    </row>
    <row r="7" spans="1:31" s="76" customFormat="1" ht="15.75" customHeight="1">
      <c r="A7" s="903"/>
      <c r="B7" s="919" t="s">
        <v>144</v>
      </c>
      <c r="C7" s="920"/>
      <c r="D7" s="906">
        <v>116.8</v>
      </c>
      <c r="E7" s="907"/>
      <c r="F7" s="907"/>
      <c r="G7" s="907">
        <v>122.7</v>
      </c>
      <c r="H7" s="907"/>
      <c r="I7" s="907"/>
      <c r="J7" s="907">
        <v>128.6</v>
      </c>
      <c r="K7" s="907"/>
      <c r="L7" s="907"/>
      <c r="M7" s="907">
        <v>134</v>
      </c>
      <c r="N7" s="907"/>
      <c r="O7" s="907"/>
      <c r="P7" s="907">
        <v>139.5</v>
      </c>
      <c r="Q7" s="907"/>
      <c r="R7" s="907">
        <v>145.6</v>
      </c>
      <c r="S7" s="907"/>
      <c r="T7" s="907"/>
      <c r="U7" s="907"/>
      <c r="V7" s="906">
        <v>153.2</v>
      </c>
      <c r="W7" s="907"/>
      <c r="X7" s="907">
        <v>160.7</v>
      </c>
      <c r="Y7" s="907"/>
      <c r="Z7" s="907"/>
      <c r="AA7" s="907"/>
      <c r="AB7" s="907">
        <v>166.1</v>
      </c>
      <c r="AC7" s="907"/>
      <c r="AD7" s="129"/>
      <c r="AE7" s="129"/>
    </row>
    <row r="8" spans="1:31" s="76" customFormat="1" ht="15.75" customHeight="1">
      <c r="A8" s="903"/>
      <c r="B8" s="919" t="s">
        <v>145</v>
      </c>
      <c r="C8" s="920"/>
      <c r="D8" s="932">
        <v>116.6</v>
      </c>
      <c r="E8" s="931"/>
      <c r="F8" s="931"/>
      <c r="G8" s="931">
        <v>122.5</v>
      </c>
      <c r="H8" s="931"/>
      <c r="I8" s="931"/>
      <c r="J8" s="931">
        <v>128.3</v>
      </c>
      <c r="K8" s="931"/>
      <c r="L8" s="931"/>
      <c r="M8" s="931">
        <v>133.6</v>
      </c>
      <c r="N8" s="931"/>
      <c r="O8" s="931"/>
      <c r="P8" s="931">
        <v>138.9</v>
      </c>
      <c r="Q8" s="931"/>
      <c r="R8" s="931">
        <v>145.1</v>
      </c>
      <c r="S8" s="931"/>
      <c r="T8" s="931"/>
      <c r="U8" s="931"/>
      <c r="V8" s="932">
        <v>152.6</v>
      </c>
      <c r="W8" s="931"/>
      <c r="X8" s="931">
        <v>159.8</v>
      </c>
      <c r="Y8" s="931"/>
      <c r="Z8" s="931"/>
      <c r="AA8" s="931"/>
      <c r="AB8" s="931">
        <v>165.3</v>
      </c>
      <c r="AC8" s="931"/>
      <c r="AD8" s="129"/>
      <c r="AE8" s="129"/>
    </row>
    <row r="9" spans="1:31" s="76" customFormat="1" ht="15.75" customHeight="1">
      <c r="A9" s="902" t="s">
        <v>26</v>
      </c>
      <c r="B9" s="921" t="s">
        <v>143</v>
      </c>
      <c r="C9" s="922"/>
      <c r="D9" s="923">
        <v>115.5</v>
      </c>
      <c r="E9" s="924"/>
      <c r="F9" s="924"/>
      <c r="G9" s="924">
        <v>121.8</v>
      </c>
      <c r="H9" s="924"/>
      <c r="I9" s="924"/>
      <c r="J9" s="924">
        <v>128.2</v>
      </c>
      <c r="K9" s="924"/>
      <c r="L9" s="924"/>
      <c r="M9" s="924">
        <v>133.3</v>
      </c>
      <c r="N9" s="924"/>
      <c r="O9" s="924"/>
      <c r="P9" s="924">
        <v>140</v>
      </c>
      <c r="Q9" s="924"/>
      <c r="R9" s="924">
        <v>148</v>
      </c>
      <c r="S9" s="924"/>
      <c r="T9" s="924"/>
      <c r="U9" s="924"/>
      <c r="V9" s="923">
        <v>152</v>
      </c>
      <c r="W9" s="924"/>
      <c r="X9" s="924">
        <v>155.3</v>
      </c>
      <c r="Y9" s="924"/>
      <c r="Z9" s="924"/>
      <c r="AA9" s="924"/>
      <c r="AB9" s="924">
        <v>157.2</v>
      </c>
      <c r="AC9" s="924"/>
      <c r="AD9" s="129"/>
      <c r="AE9" s="129"/>
    </row>
    <row r="10" spans="1:31" s="76" customFormat="1" ht="15.75" customHeight="1">
      <c r="A10" s="903"/>
      <c r="B10" s="919" t="s">
        <v>144</v>
      </c>
      <c r="C10" s="920"/>
      <c r="D10" s="906">
        <v>115.8</v>
      </c>
      <c r="E10" s="907"/>
      <c r="F10" s="907"/>
      <c r="G10" s="907">
        <v>122.1</v>
      </c>
      <c r="H10" s="907"/>
      <c r="I10" s="907"/>
      <c r="J10" s="907">
        <v>127.9</v>
      </c>
      <c r="K10" s="907"/>
      <c r="L10" s="907"/>
      <c r="M10" s="907">
        <v>134</v>
      </c>
      <c r="N10" s="907"/>
      <c r="O10" s="907"/>
      <c r="P10" s="907">
        <v>140.7</v>
      </c>
      <c r="Q10" s="907"/>
      <c r="R10" s="907">
        <v>147.6</v>
      </c>
      <c r="S10" s="907"/>
      <c r="T10" s="907"/>
      <c r="U10" s="907"/>
      <c r="V10" s="906">
        <v>152.5</v>
      </c>
      <c r="W10" s="907"/>
      <c r="X10" s="907">
        <v>155.6</v>
      </c>
      <c r="Y10" s="907"/>
      <c r="Z10" s="907"/>
      <c r="AA10" s="907"/>
      <c r="AB10" s="907">
        <v>157.3</v>
      </c>
      <c r="AC10" s="907"/>
      <c r="AD10" s="129"/>
      <c r="AE10" s="129"/>
    </row>
    <row r="11" spans="1:31" s="76" customFormat="1" ht="15.75" customHeight="1" thickBot="1">
      <c r="A11" s="904"/>
      <c r="B11" s="908" t="s">
        <v>145</v>
      </c>
      <c r="C11" s="909"/>
      <c r="D11" s="910">
        <v>115.9</v>
      </c>
      <c r="E11" s="911"/>
      <c r="F11" s="911"/>
      <c r="G11" s="911">
        <v>121.7</v>
      </c>
      <c r="H11" s="911"/>
      <c r="I11" s="911"/>
      <c r="J11" s="911">
        <v>127.4</v>
      </c>
      <c r="K11" s="911"/>
      <c r="L11" s="911"/>
      <c r="M11" s="911">
        <v>133.5</v>
      </c>
      <c r="N11" s="911"/>
      <c r="O11" s="911"/>
      <c r="P11" s="911">
        <v>140.2</v>
      </c>
      <c r="Q11" s="911"/>
      <c r="R11" s="911">
        <v>147</v>
      </c>
      <c r="S11" s="911"/>
      <c r="T11" s="911"/>
      <c r="U11" s="911"/>
      <c r="V11" s="910">
        <v>152</v>
      </c>
      <c r="W11" s="911"/>
      <c r="X11" s="911">
        <v>155.2</v>
      </c>
      <c r="Y11" s="911"/>
      <c r="Z11" s="911"/>
      <c r="AA11" s="911"/>
      <c r="AB11" s="911">
        <v>156.7</v>
      </c>
      <c r="AC11" s="911"/>
      <c r="AD11" s="129"/>
      <c r="AE11" s="129"/>
    </row>
    <row r="12" spans="1:31" s="76" customFormat="1" ht="15.7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9"/>
      <c r="AD12" s="129"/>
      <c r="AE12" s="129"/>
    </row>
    <row r="13" spans="1:31" s="76" customFormat="1" ht="15.75" customHeight="1" thickBot="1">
      <c r="A13" s="125" t="s">
        <v>167</v>
      </c>
      <c r="B13" s="125"/>
      <c r="C13" s="125"/>
      <c r="D13" s="125"/>
      <c r="E13" s="125"/>
      <c r="F13" s="125"/>
      <c r="G13" s="126"/>
      <c r="H13" s="126"/>
      <c r="I13" s="126"/>
      <c r="J13" s="127"/>
      <c r="K13" s="127"/>
      <c r="L13" s="127"/>
      <c r="M13" s="127"/>
      <c r="N13" s="127"/>
      <c r="O13" s="127"/>
      <c r="P13" s="127"/>
      <c r="Q13" s="127"/>
      <c r="R13" s="936" t="s">
        <v>656</v>
      </c>
      <c r="S13" s="936"/>
      <c r="T13" s="936"/>
      <c r="U13" s="936"/>
      <c r="V13" s="936"/>
      <c r="W13" s="936"/>
      <c r="X13" s="936"/>
      <c r="Y13" s="936"/>
      <c r="Z13" s="936"/>
      <c r="AA13" s="936"/>
      <c r="AB13" s="936"/>
      <c r="AC13" s="936"/>
      <c r="AD13" s="129"/>
      <c r="AE13" s="129"/>
    </row>
    <row r="14" spans="1:31" s="76" customFormat="1" ht="15.75" customHeight="1">
      <c r="A14" s="925" t="s">
        <v>135</v>
      </c>
      <c r="B14" s="925"/>
      <c r="C14" s="926"/>
      <c r="D14" s="939" t="s">
        <v>136</v>
      </c>
      <c r="E14" s="940"/>
      <c r="F14" s="940"/>
      <c r="G14" s="940"/>
      <c r="H14" s="940"/>
      <c r="I14" s="940"/>
      <c r="J14" s="940"/>
      <c r="K14" s="940"/>
      <c r="L14" s="940"/>
      <c r="M14" s="940"/>
      <c r="N14" s="940"/>
      <c r="O14" s="940"/>
      <c r="P14" s="940"/>
      <c r="Q14" s="940"/>
      <c r="R14" s="940"/>
      <c r="S14" s="940"/>
      <c r="T14" s="940"/>
      <c r="U14" s="940"/>
      <c r="V14" s="939" t="s">
        <v>91</v>
      </c>
      <c r="W14" s="940"/>
      <c r="X14" s="940"/>
      <c r="Y14" s="940"/>
      <c r="Z14" s="940"/>
      <c r="AA14" s="940"/>
      <c r="AB14" s="940"/>
      <c r="AC14" s="940"/>
      <c r="AD14" s="129"/>
      <c r="AE14" s="129"/>
    </row>
    <row r="15" spans="1:31" s="76" customFormat="1" ht="15.75" customHeight="1">
      <c r="A15" s="927"/>
      <c r="B15" s="927"/>
      <c r="C15" s="928"/>
      <c r="D15" s="917" t="s">
        <v>137</v>
      </c>
      <c r="E15" s="902"/>
      <c r="F15" s="918"/>
      <c r="G15" s="917" t="s">
        <v>138</v>
      </c>
      <c r="H15" s="902"/>
      <c r="I15" s="918"/>
      <c r="J15" s="917" t="s">
        <v>139</v>
      </c>
      <c r="K15" s="902"/>
      <c r="L15" s="918"/>
      <c r="M15" s="917" t="s">
        <v>140</v>
      </c>
      <c r="N15" s="902"/>
      <c r="O15" s="918"/>
      <c r="P15" s="917" t="s">
        <v>141</v>
      </c>
      <c r="Q15" s="918"/>
      <c r="R15" s="917" t="s">
        <v>142</v>
      </c>
      <c r="S15" s="902"/>
      <c r="T15" s="902"/>
      <c r="U15" s="902"/>
      <c r="V15" s="917" t="s">
        <v>137</v>
      </c>
      <c r="W15" s="918"/>
      <c r="X15" s="933" t="s">
        <v>138</v>
      </c>
      <c r="Y15" s="934"/>
      <c r="Z15" s="934"/>
      <c r="AA15" s="935"/>
      <c r="AB15" s="933" t="s">
        <v>139</v>
      </c>
      <c r="AC15" s="934"/>
      <c r="AD15" s="129"/>
      <c r="AE15" s="129"/>
    </row>
    <row r="16" spans="1:31" s="76" customFormat="1" ht="15.75" customHeight="1">
      <c r="A16" s="902" t="s">
        <v>25</v>
      </c>
      <c r="B16" s="921" t="s">
        <v>143</v>
      </c>
      <c r="C16" s="922"/>
      <c r="D16" s="929">
        <v>22.1</v>
      </c>
      <c r="E16" s="930"/>
      <c r="F16" s="930"/>
      <c r="G16" s="930">
        <v>24.6</v>
      </c>
      <c r="H16" s="930"/>
      <c r="I16" s="930"/>
      <c r="J16" s="930">
        <v>27.6</v>
      </c>
      <c r="K16" s="930"/>
      <c r="L16" s="930"/>
      <c r="M16" s="930">
        <v>31.3</v>
      </c>
      <c r="N16" s="930"/>
      <c r="O16" s="930"/>
      <c r="P16" s="930">
        <v>35</v>
      </c>
      <c r="Q16" s="930"/>
      <c r="R16" s="930">
        <v>39.2</v>
      </c>
      <c r="S16" s="930"/>
      <c r="T16" s="930"/>
      <c r="U16" s="930"/>
      <c r="V16" s="929">
        <v>44.8</v>
      </c>
      <c r="W16" s="930"/>
      <c r="X16" s="930">
        <v>49.3</v>
      </c>
      <c r="Y16" s="930"/>
      <c r="Z16" s="930"/>
      <c r="AA16" s="930"/>
      <c r="AB16" s="930">
        <v>55.9</v>
      </c>
      <c r="AC16" s="930"/>
      <c r="AD16" s="129"/>
      <c r="AE16" s="129"/>
    </row>
    <row r="17" spans="1:31" s="76" customFormat="1" ht="15.75" customHeight="1">
      <c r="A17" s="903"/>
      <c r="B17" s="919" t="s">
        <v>144</v>
      </c>
      <c r="C17" s="920"/>
      <c r="D17" s="906">
        <v>21.6</v>
      </c>
      <c r="E17" s="907"/>
      <c r="F17" s="907"/>
      <c r="G17" s="907">
        <v>24.3</v>
      </c>
      <c r="H17" s="907"/>
      <c r="I17" s="907"/>
      <c r="J17" s="907">
        <v>27.8</v>
      </c>
      <c r="K17" s="907"/>
      <c r="L17" s="907"/>
      <c r="M17" s="907">
        <v>31.2</v>
      </c>
      <c r="N17" s="907"/>
      <c r="O17" s="907"/>
      <c r="P17" s="907">
        <v>34.9</v>
      </c>
      <c r="Q17" s="907"/>
      <c r="R17" s="907">
        <v>39.2</v>
      </c>
      <c r="S17" s="907"/>
      <c r="T17" s="907"/>
      <c r="U17" s="907"/>
      <c r="V17" s="906">
        <v>45.1</v>
      </c>
      <c r="W17" s="907"/>
      <c r="X17" s="907">
        <v>50.4</v>
      </c>
      <c r="Y17" s="907"/>
      <c r="Z17" s="907"/>
      <c r="AA17" s="907"/>
      <c r="AB17" s="907">
        <v>55.7</v>
      </c>
      <c r="AC17" s="907"/>
      <c r="AD17" s="129"/>
      <c r="AE17" s="129"/>
    </row>
    <row r="18" spans="1:31" s="76" customFormat="1" ht="15.75" customHeight="1">
      <c r="A18" s="903"/>
      <c r="B18" s="919" t="s">
        <v>145</v>
      </c>
      <c r="C18" s="920"/>
      <c r="D18" s="932">
        <v>21.5</v>
      </c>
      <c r="E18" s="931"/>
      <c r="F18" s="931"/>
      <c r="G18" s="931">
        <v>24.2</v>
      </c>
      <c r="H18" s="931"/>
      <c r="I18" s="931"/>
      <c r="J18" s="931">
        <v>27.4</v>
      </c>
      <c r="K18" s="931"/>
      <c r="L18" s="931"/>
      <c r="M18" s="931">
        <v>30.9</v>
      </c>
      <c r="N18" s="931"/>
      <c r="O18" s="931"/>
      <c r="P18" s="931">
        <v>34.5</v>
      </c>
      <c r="Q18" s="931"/>
      <c r="R18" s="931">
        <v>38.8</v>
      </c>
      <c r="S18" s="931"/>
      <c r="T18" s="931"/>
      <c r="U18" s="931"/>
      <c r="V18" s="932">
        <v>44.9</v>
      </c>
      <c r="W18" s="931"/>
      <c r="X18" s="931">
        <v>49.9</v>
      </c>
      <c r="Y18" s="931"/>
      <c r="Z18" s="931"/>
      <c r="AA18" s="931"/>
      <c r="AB18" s="931">
        <v>55.1</v>
      </c>
      <c r="AC18" s="931"/>
      <c r="AD18" s="129"/>
      <c r="AE18" s="129"/>
    </row>
    <row r="19" spans="1:31" s="76" customFormat="1" ht="15.75" customHeight="1">
      <c r="A19" s="902" t="s">
        <v>26</v>
      </c>
      <c r="B19" s="921" t="s">
        <v>143</v>
      </c>
      <c r="C19" s="922"/>
      <c r="D19" s="923">
        <v>21</v>
      </c>
      <c r="E19" s="924"/>
      <c r="F19" s="924"/>
      <c r="G19" s="924">
        <v>23.8</v>
      </c>
      <c r="H19" s="924"/>
      <c r="I19" s="924"/>
      <c r="J19" s="924">
        <v>27.4</v>
      </c>
      <c r="K19" s="924"/>
      <c r="L19" s="924"/>
      <c r="M19" s="924">
        <v>29.9</v>
      </c>
      <c r="N19" s="924"/>
      <c r="O19" s="924"/>
      <c r="P19" s="924">
        <v>33.7</v>
      </c>
      <c r="Q19" s="924"/>
      <c r="R19" s="924">
        <v>40</v>
      </c>
      <c r="S19" s="924"/>
      <c r="T19" s="924"/>
      <c r="U19" s="924"/>
      <c r="V19" s="923">
        <v>43.9</v>
      </c>
      <c r="W19" s="924"/>
      <c r="X19" s="924">
        <v>48.6</v>
      </c>
      <c r="Y19" s="924"/>
      <c r="Z19" s="924"/>
      <c r="AA19" s="924"/>
      <c r="AB19" s="924">
        <v>50.5</v>
      </c>
      <c r="AC19" s="924"/>
      <c r="AD19" s="129"/>
      <c r="AE19" s="129"/>
    </row>
    <row r="20" spans="1:31" s="76" customFormat="1" ht="15.75" customHeight="1">
      <c r="A20" s="903"/>
      <c r="B20" s="919" t="s">
        <v>144</v>
      </c>
      <c r="C20" s="920"/>
      <c r="D20" s="906">
        <v>21.1</v>
      </c>
      <c r="E20" s="907"/>
      <c r="F20" s="907"/>
      <c r="G20" s="907">
        <v>23.9</v>
      </c>
      <c r="H20" s="907"/>
      <c r="I20" s="907"/>
      <c r="J20" s="907">
        <v>27</v>
      </c>
      <c r="K20" s="907"/>
      <c r="L20" s="907"/>
      <c r="M20" s="907">
        <v>30.5</v>
      </c>
      <c r="N20" s="907"/>
      <c r="O20" s="907"/>
      <c r="P20" s="907">
        <v>34.7</v>
      </c>
      <c r="Q20" s="907"/>
      <c r="R20" s="907">
        <v>39.7</v>
      </c>
      <c r="S20" s="907"/>
      <c r="T20" s="907"/>
      <c r="U20" s="907"/>
      <c r="V20" s="906">
        <v>44.7</v>
      </c>
      <c r="W20" s="907"/>
      <c r="X20" s="907">
        <v>48.1</v>
      </c>
      <c r="Y20" s="907"/>
      <c r="Z20" s="907"/>
      <c r="AA20" s="907"/>
      <c r="AB20" s="907">
        <v>51</v>
      </c>
      <c r="AC20" s="907"/>
      <c r="AD20" s="129"/>
      <c r="AE20" s="129"/>
    </row>
    <row r="21" spans="1:31" s="76" customFormat="1" ht="15.75" customHeight="1" thickBot="1">
      <c r="A21" s="904"/>
      <c r="B21" s="908" t="s">
        <v>145</v>
      </c>
      <c r="C21" s="909"/>
      <c r="D21" s="910">
        <v>21</v>
      </c>
      <c r="E21" s="911"/>
      <c r="F21" s="911"/>
      <c r="G21" s="911">
        <v>23.6</v>
      </c>
      <c r="H21" s="911"/>
      <c r="I21" s="911"/>
      <c r="J21" s="911">
        <v>26.6</v>
      </c>
      <c r="K21" s="911"/>
      <c r="L21" s="911"/>
      <c r="M21" s="911">
        <v>30.1</v>
      </c>
      <c r="N21" s="911"/>
      <c r="O21" s="911"/>
      <c r="P21" s="911">
        <v>34.2</v>
      </c>
      <c r="Q21" s="911"/>
      <c r="R21" s="911">
        <v>39.5</v>
      </c>
      <c r="S21" s="911"/>
      <c r="T21" s="911"/>
      <c r="U21" s="911"/>
      <c r="V21" s="910">
        <v>44.4</v>
      </c>
      <c r="W21" s="911"/>
      <c r="X21" s="911">
        <v>47.9</v>
      </c>
      <c r="Y21" s="911"/>
      <c r="Z21" s="911"/>
      <c r="AA21" s="911"/>
      <c r="AB21" s="911">
        <v>50.6</v>
      </c>
      <c r="AC21" s="911"/>
      <c r="AD21" s="129"/>
      <c r="AE21" s="129"/>
    </row>
    <row r="22" spans="1:27" s="76" customFormat="1" ht="15.75" customHeight="1">
      <c r="A22" s="905" t="s">
        <v>51</v>
      </c>
      <c r="B22" s="905"/>
      <c r="C22" s="905"/>
      <c r="D22" s="905"/>
      <c r="E22" s="119"/>
      <c r="F22" s="119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</row>
    <row r="23" spans="1:27" s="97" customFormat="1" ht="15.75" customHeight="1">
      <c r="A23" s="119"/>
      <c r="B23" s="119"/>
      <c r="C23" s="119"/>
      <c r="D23" s="119"/>
      <c r="E23" s="119"/>
      <c r="F23" s="119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</row>
    <row r="24" spans="12:15" ht="13.5">
      <c r="L24" s="91"/>
      <c r="M24" s="91"/>
      <c r="N24" s="91"/>
      <c r="O24" s="91"/>
    </row>
    <row r="25" spans="1:29" s="30" customFormat="1" ht="13.5" customHeight="1">
      <c r="A25" s="730"/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  <c r="S25" s="730"/>
      <c r="T25" s="730"/>
      <c r="U25" s="730"/>
      <c r="V25" s="730"/>
      <c r="W25" s="730"/>
      <c r="X25" s="730"/>
      <c r="Y25" s="730"/>
      <c r="Z25" s="730"/>
      <c r="AA25" s="730"/>
      <c r="AB25" s="730"/>
      <c r="AC25" s="730"/>
    </row>
    <row r="26" spans="1:29" s="30" customFormat="1" ht="13.5" customHeight="1">
      <c r="A26" s="730"/>
      <c r="B26" s="730"/>
      <c r="C26" s="730"/>
      <c r="D26" s="730"/>
      <c r="E26" s="730"/>
      <c r="F26" s="730"/>
      <c r="G26" s="730"/>
      <c r="H26" s="730"/>
      <c r="I26" s="730"/>
      <c r="J26" s="730"/>
      <c r="K26" s="730"/>
      <c r="L26" s="730"/>
      <c r="M26" s="730"/>
      <c r="N26" s="730"/>
      <c r="O26" s="730"/>
      <c r="P26" s="730"/>
      <c r="Q26" s="730"/>
      <c r="R26" s="730"/>
      <c r="S26" s="730"/>
      <c r="T26" s="730"/>
      <c r="U26" s="730"/>
      <c r="V26" s="730"/>
      <c r="W26" s="730"/>
      <c r="X26" s="730"/>
      <c r="Y26" s="730"/>
      <c r="Z26" s="730"/>
      <c r="AA26" s="730"/>
      <c r="AB26" s="730"/>
      <c r="AC26" s="730"/>
    </row>
    <row r="27" spans="1:30" s="81" customFormat="1" ht="15" customHeight="1" thickBot="1">
      <c r="A27" s="82" t="s">
        <v>53</v>
      </c>
      <c r="B27" s="82"/>
      <c r="C27" s="63"/>
      <c r="D27" s="63"/>
      <c r="E27" s="63"/>
      <c r="F27" s="63"/>
      <c r="G27" s="63"/>
      <c r="H27" s="63"/>
      <c r="I27" s="63"/>
      <c r="J27" s="70"/>
      <c r="K27" s="70"/>
      <c r="L27" s="70"/>
      <c r="M27" s="70"/>
      <c r="N27" s="70"/>
      <c r="O27" s="70"/>
      <c r="P27" s="70"/>
      <c r="Q27" s="70"/>
      <c r="R27" s="70"/>
      <c r="S27" s="781" t="s">
        <v>86</v>
      </c>
      <c r="T27" s="781"/>
      <c r="U27" s="781"/>
      <c r="V27" s="781"/>
      <c r="W27" s="781"/>
      <c r="X27" s="781"/>
      <c r="Y27" s="781"/>
      <c r="Z27" s="781"/>
      <c r="AA27" s="781"/>
      <c r="AB27" s="781"/>
      <c r="AC27" s="781"/>
      <c r="AD27" s="89"/>
    </row>
    <row r="28" spans="1:30" s="81" customFormat="1" ht="25.5" customHeight="1">
      <c r="A28" s="828" t="s">
        <v>146</v>
      </c>
      <c r="B28" s="829"/>
      <c r="C28" s="725" t="s">
        <v>147</v>
      </c>
      <c r="D28" s="725"/>
      <c r="E28" s="725"/>
      <c r="F28" s="725"/>
      <c r="G28" s="729"/>
      <c r="H28" s="724" t="s">
        <v>148</v>
      </c>
      <c r="I28" s="725"/>
      <c r="J28" s="725"/>
      <c r="K28" s="725"/>
      <c r="L28" s="725"/>
      <c r="M28" s="729"/>
      <c r="N28" s="724" t="s">
        <v>149</v>
      </c>
      <c r="O28" s="725"/>
      <c r="P28" s="725"/>
      <c r="Q28" s="725"/>
      <c r="R28" s="729"/>
      <c r="S28" s="724" t="s">
        <v>150</v>
      </c>
      <c r="T28" s="725"/>
      <c r="U28" s="725"/>
      <c r="V28" s="725"/>
      <c r="W28" s="725"/>
      <c r="X28" s="729"/>
      <c r="Y28" s="724" t="s">
        <v>151</v>
      </c>
      <c r="Z28" s="725"/>
      <c r="AA28" s="725"/>
      <c r="AB28" s="725"/>
      <c r="AC28" s="725"/>
      <c r="AD28" s="89"/>
    </row>
    <row r="29" spans="1:30" s="81" customFormat="1" ht="25.5" customHeight="1">
      <c r="A29" s="890"/>
      <c r="B29" s="891"/>
      <c r="C29" s="552" t="s">
        <v>57</v>
      </c>
      <c r="D29" s="726" t="s">
        <v>25</v>
      </c>
      <c r="E29" s="728"/>
      <c r="F29" s="726" t="s">
        <v>26</v>
      </c>
      <c r="G29" s="728"/>
      <c r="H29" s="726" t="s">
        <v>57</v>
      </c>
      <c r="I29" s="728"/>
      <c r="J29" s="726" t="s">
        <v>25</v>
      </c>
      <c r="K29" s="728"/>
      <c r="L29" s="726" t="s">
        <v>26</v>
      </c>
      <c r="M29" s="728"/>
      <c r="N29" s="102" t="s">
        <v>57</v>
      </c>
      <c r="O29" s="726" t="s">
        <v>25</v>
      </c>
      <c r="P29" s="728"/>
      <c r="Q29" s="726" t="s">
        <v>26</v>
      </c>
      <c r="R29" s="728"/>
      <c r="S29" s="726" t="s">
        <v>57</v>
      </c>
      <c r="T29" s="728"/>
      <c r="U29" s="726" t="s">
        <v>25</v>
      </c>
      <c r="V29" s="728"/>
      <c r="W29" s="726" t="s">
        <v>26</v>
      </c>
      <c r="X29" s="728"/>
      <c r="Y29" s="726" t="s">
        <v>57</v>
      </c>
      <c r="Z29" s="728"/>
      <c r="AA29" s="726" t="s">
        <v>25</v>
      </c>
      <c r="AB29" s="728"/>
      <c r="AC29" s="78" t="s">
        <v>26</v>
      </c>
      <c r="AD29" s="89"/>
    </row>
    <row r="30" spans="1:30" s="81" customFormat="1" ht="25.5" customHeight="1">
      <c r="A30" s="913" t="s">
        <v>152</v>
      </c>
      <c r="B30" s="914"/>
      <c r="C30" s="559">
        <f>SUM(D30:G30)</f>
        <v>454</v>
      </c>
      <c r="D30" s="915">
        <v>223</v>
      </c>
      <c r="E30" s="915"/>
      <c r="F30" s="915">
        <v>231</v>
      </c>
      <c r="G30" s="915"/>
      <c r="H30" s="793">
        <f>SUM(J30:M30)</f>
        <v>450</v>
      </c>
      <c r="I30" s="793"/>
      <c r="J30" s="793">
        <v>220</v>
      </c>
      <c r="K30" s="793"/>
      <c r="L30" s="793">
        <v>230</v>
      </c>
      <c r="M30" s="793"/>
      <c r="N30" s="553">
        <f>SUM(O30:R30)</f>
        <v>2</v>
      </c>
      <c r="O30" s="793">
        <v>2</v>
      </c>
      <c r="P30" s="793"/>
      <c r="Q30" s="793" t="s">
        <v>665</v>
      </c>
      <c r="R30" s="793"/>
      <c r="S30" s="793" t="s">
        <v>665</v>
      </c>
      <c r="T30" s="793"/>
      <c r="U30" s="793" t="s">
        <v>665</v>
      </c>
      <c r="V30" s="793"/>
      <c r="W30" s="793" t="s">
        <v>665</v>
      </c>
      <c r="X30" s="793"/>
      <c r="Y30" s="793">
        <f>SUM(AA30:AC30)</f>
        <v>2</v>
      </c>
      <c r="Z30" s="793"/>
      <c r="AA30" s="793">
        <v>1</v>
      </c>
      <c r="AB30" s="793"/>
      <c r="AC30" s="553">
        <v>1</v>
      </c>
      <c r="AD30" s="89"/>
    </row>
    <row r="31" spans="1:30" s="116" customFormat="1" ht="25.5" customHeight="1">
      <c r="A31" s="830" t="s">
        <v>153</v>
      </c>
      <c r="B31" s="831"/>
      <c r="C31" s="555">
        <f>SUM(D31:F31)</f>
        <v>444</v>
      </c>
      <c r="D31" s="898">
        <f>SUM(J31,O31,U31,AA31)</f>
        <v>230</v>
      </c>
      <c r="E31" s="898"/>
      <c r="F31" s="898">
        <f>SUM(L31,Q31,W31,AC31)</f>
        <v>214</v>
      </c>
      <c r="G31" s="898"/>
      <c r="H31" s="780">
        <f>SUM(J31:M31)</f>
        <v>439</v>
      </c>
      <c r="I31" s="780"/>
      <c r="J31" s="780">
        <f>226+1</f>
        <v>227</v>
      </c>
      <c r="K31" s="780"/>
      <c r="L31" s="780">
        <f>438+1-J31</f>
        <v>212</v>
      </c>
      <c r="M31" s="780"/>
      <c r="N31" s="45">
        <f>SUM(O31:R31)</f>
        <v>2</v>
      </c>
      <c r="O31" s="780">
        <v>2</v>
      </c>
      <c r="P31" s="780"/>
      <c r="Q31" s="780" t="s">
        <v>665</v>
      </c>
      <c r="R31" s="780"/>
      <c r="S31" s="780" t="str">
        <f>IF(SUM(U31:X31)=0,"-",SUM(U31:X31))</f>
        <v>-</v>
      </c>
      <c r="T31" s="780"/>
      <c r="U31" s="780" t="s">
        <v>665</v>
      </c>
      <c r="V31" s="780"/>
      <c r="W31" s="780" t="s">
        <v>665</v>
      </c>
      <c r="X31" s="780"/>
      <c r="Y31" s="780">
        <f>SUM(AA31:AC31)</f>
        <v>3</v>
      </c>
      <c r="Z31" s="780"/>
      <c r="AA31" s="780">
        <v>1</v>
      </c>
      <c r="AB31" s="780"/>
      <c r="AC31" s="45">
        <f>3-AA31</f>
        <v>2</v>
      </c>
      <c r="AD31" s="381"/>
    </row>
    <row r="32" spans="1:30" s="517" customFormat="1" ht="25.5" customHeight="1" thickBot="1">
      <c r="A32" s="899" t="s">
        <v>620</v>
      </c>
      <c r="B32" s="900"/>
      <c r="C32" s="560">
        <f>SUM(D32:F32)</f>
        <v>446</v>
      </c>
      <c r="D32" s="901">
        <f>SUM(J32,O32,U32,AA32)</f>
        <v>232</v>
      </c>
      <c r="E32" s="901"/>
      <c r="F32" s="901">
        <f>SUM(L32,Q32,W32,AC32)</f>
        <v>214</v>
      </c>
      <c r="G32" s="901"/>
      <c r="H32" s="779">
        <f>SUM(J32:M32)</f>
        <v>440</v>
      </c>
      <c r="I32" s="779"/>
      <c r="J32" s="779">
        <v>228</v>
      </c>
      <c r="K32" s="779"/>
      <c r="L32" s="779">
        <f>440-J32</f>
        <v>212</v>
      </c>
      <c r="M32" s="779"/>
      <c r="N32" s="513">
        <f>SUM(O32:R32)</f>
        <v>3</v>
      </c>
      <c r="O32" s="779">
        <v>3</v>
      </c>
      <c r="P32" s="779"/>
      <c r="Q32" s="779" t="s">
        <v>665</v>
      </c>
      <c r="R32" s="779"/>
      <c r="S32" s="779" t="str">
        <f>IF(SUM(U32:X32)=0,"-",SUM(U32:X32))</f>
        <v>-</v>
      </c>
      <c r="T32" s="779"/>
      <c r="U32" s="779" t="s">
        <v>665</v>
      </c>
      <c r="V32" s="779"/>
      <c r="W32" s="779" t="s">
        <v>665</v>
      </c>
      <c r="X32" s="779"/>
      <c r="Y32" s="779">
        <f>SUM(AA32:AC32)</f>
        <v>3</v>
      </c>
      <c r="Z32" s="779"/>
      <c r="AA32" s="779">
        <v>1</v>
      </c>
      <c r="AB32" s="779"/>
      <c r="AC32" s="513">
        <f>3-AA32</f>
        <v>2</v>
      </c>
      <c r="AD32" s="531"/>
    </row>
    <row r="33" spans="1:24" s="81" customFormat="1" ht="18" customHeight="1">
      <c r="A33" s="807" t="s">
        <v>115</v>
      </c>
      <c r="B33" s="807"/>
      <c r="C33" s="807"/>
      <c r="D33" s="807"/>
      <c r="E33" s="807"/>
      <c r="F33" s="807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</row>
    <row r="34" spans="1:24" s="90" customFormat="1" ht="18" customHeight="1">
      <c r="A34" s="92"/>
      <c r="B34" s="92"/>
      <c r="C34" s="92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</row>
    <row r="36" spans="1:7" s="30" customFormat="1" ht="13.5" customHeight="1">
      <c r="A36" s="811"/>
      <c r="B36" s="811"/>
      <c r="C36" s="811"/>
      <c r="D36" s="811"/>
      <c r="E36" s="52"/>
      <c r="F36" s="52"/>
      <c r="G36" s="52"/>
    </row>
    <row r="37" spans="1:7" s="30" customFormat="1" ht="13.5" customHeight="1">
      <c r="A37" s="811"/>
      <c r="B37" s="811"/>
      <c r="C37" s="811"/>
      <c r="D37" s="811"/>
      <c r="E37" s="62"/>
      <c r="F37" s="62"/>
      <c r="G37" s="62"/>
    </row>
    <row r="38" spans="1:29" s="81" customFormat="1" ht="15" customHeight="1" thickBot="1">
      <c r="A38" s="82"/>
      <c r="B38" s="82"/>
      <c r="C38" s="82"/>
      <c r="D38" s="82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62"/>
      <c r="Q38" s="62"/>
      <c r="R38" s="62"/>
      <c r="S38" s="781"/>
      <c r="T38" s="781"/>
      <c r="U38" s="781"/>
      <c r="V38" s="781"/>
      <c r="W38" s="781"/>
      <c r="X38" s="781"/>
      <c r="Y38" s="781"/>
      <c r="Z38" s="781"/>
      <c r="AA38" s="781"/>
      <c r="AB38" s="781"/>
      <c r="AC38" s="781"/>
    </row>
    <row r="39" spans="1:29" s="81" customFormat="1" ht="22.5" customHeight="1">
      <c r="A39" s="828" t="s">
        <v>154</v>
      </c>
      <c r="B39" s="828"/>
      <c r="C39" s="828"/>
      <c r="D39" s="829"/>
      <c r="E39" s="724" t="s">
        <v>155</v>
      </c>
      <c r="F39" s="725"/>
      <c r="G39" s="725"/>
      <c r="H39" s="725"/>
      <c r="I39" s="725"/>
      <c r="J39" s="729"/>
      <c r="K39" s="717" t="s">
        <v>156</v>
      </c>
      <c r="L39" s="717"/>
      <c r="M39" s="717"/>
      <c r="N39" s="717"/>
      <c r="O39" s="717"/>
      <c r="P39" s="717"/>
      <c r="Q39" s="717"/>
      <c r="R39" s="717"/>
      <c r="S39" s="717"/>
      <c r="T39" s="717"/>
      <c r="U39" s="717"/>
      <c r="V39" s="717"/>
      <c r="W39" s="717"/>
      <c r="X39" s="717"/>
      <c r="Y39" s="717"/>
      <c r="Z39" s="717"/>
      <c r="AA39" s="717"/>
      <c r="AB39" s="717"/>
      <c r="AC39" s="717"/>
    </row>
    <row r="40" spans="1:29" s="81" customFormat="1" ht="22.5" customHeight="1">
      <c r="A40" s="830"/>
      <c r="B40" s="830"/>
      <c r="C40" s="830"/>
      <c r="D40" s="831"/>
      <c r="E40" s="710" t="s">
        <v>157</v>
      </c>
      <c r="F40" s="696"/>
      <c r="G40" s="696"/>
      <c r="H40" s="697"/>
      <c r="I40" s="710" t="s">
        <v>158</v>
      </c>
      <c r="J40" s="697"/>
      <c r="K40" s="726" t="s">
        <v>159</v>
      </c>
      <c r="L40" s="727"/>
      <c r="M40" s="727"/>
      <c r="N40" s="727"/>
      <c r="O40" s="727"/>
      <c r="P40" s="727"/>
      <c r="Q40" s="727"/>
      <c r="R40" s="727"/>
      <c r="S40" s="728"/>
      <c r="T40" s="710" t="s">
        <v>160</v>
      </c>
      <c r="U40" s="696"/>
      <c r="V40" s="696"/>
      <c r="W40" s="696"/>
      <c r="X40" s="696"/>
      <c r="Y40" s="696"/>
      <c r="Z40" s="696"/>
      <c r="AA40" s="696"/>
      <c r="AB40" s="696"/>
      <c r="AC40" s="696"/>
    </row>
    <row r="41" spans="1:29" s="81" customFormat="1" ht="22.5" customHeight="1">
      <c r="A41" s="890"/>
      <c r="B41" s="890"/>
      <c r="C41" s="890"/>
      <c r="D41" s="891"/>
      <c r="E41" s="705"/>
      <c r="F41" s="706"/>
      <c r="G41" s="706"/>
      <c r="H41" s="916"/>
      <c r="I41" s="705"/>
      <c r="J41" s="916"/>
      <c r="K41" s="726" t="s">
        <v>161</v>
      </c>
      <c r="L41" s="727"/>
      <c r="M41" s="727"/>
      <c r="N41" s="727"/>
      <c r="O41" s="728"/>
      <c r="P41" s="726" t="s">
        <v>162</v>
      </c>
      <c r="Q41" s="727"/>
      <c r="R41" s="727"/>
      <c r="S41" s="728"/>
      <c r="T41" s="726" t="s">
        <v>161</v>
      </c>
      <c r="U41" s="727"/>
      <c r="V41" s="727"/>
      <c r="W41" s="727"/>
      <c r="X41" s="727"/>
      <c r="Y41" s="728"/>
      <c r="Z41" s="726" t="s">
        <v>162</v>
      </c>
      <c r="AA41" s="727"/>
      <c r="AB41" s="727"/>
      <c r="AC41" s="727"/>
    </row>
    <row r="42" spans="1:29" s="81" customFormat="1" ht="22.5" customHeight="1">
      <c r="A42" s="696" t="s">
        <v>163</v>
      </c>
      <c r="B42" s="696"/>
      <c r="C42" s="696"/>
      <c r="D42" s="697"/>
      <c r="E42" s="710">
        <v>3</v>
      </c>
      <c r="F42" s="696"/>
      <c r="G42" s="696"/>
      <c r="H42" s="696"/>
      <c r="I42" s="696">
        <v>19</v>
      </c>
      <c r="J42" s="697"/>
      <c r="K42" s="704">
        <v>3</v>
      </c>
      <c r="L42" s="704"/>
      <c r="M42" s="704"/>
      <c r="N42" s="704"/>
      <c r="O42" s="704"/>
      <c r="P42" s="704">
        <v>360</v>
      </c>
      <c r="Q42" s="704"/>
      <c r="R42" s="704"/>
      <c r="S42" s="704"/>
      <c r="T42" s="704">
        <v>18</v>
      </c>
      <c r="U42" s="704"/>
      <c r="V42" s="704"/>
      <c r="W42" s="704"/>
      <c r="X42" s="704"/>
      <c r="Y42" s="704"/>
      <c r="Z42" s="938">
        <v>6480</v>
      </c>
      <c r="AA42" s="938"/>
      <c r="AB42" s="938"/>
      <c r="AC42" s="938"/>
    </row>
    <row r="43" spans="1:29" s="116" customFormat="1" ht="22.5" customHeight="1">
      <c r="A43" s="704" t="s">
        <v>164</v>
      </c>
      <c r="B43" s="704"/>
      <c r="C43" s="704"/>
      <c r="D43" s="941"/>
      <c r="E43" s="703" t="s">
        <v>165</v>
      </c>
      <c r="F43" s="704"/>
      <c r="G43" s="704"/>
      <c r="H43" s="704"/>
      <c r="I43" s="704">
        <v>12</v>
      </c>
      <c r="J43" s="941"/>
      <c r="K43" s="704" t="s">
        <v>165</v>
      </c>
      <c r="L43" s="704"/>
      <c r="M43" s="704"/>
      <c r="N43" s="704"/>
      <c r="O43" s="704"/>
      <c r="P43" s="704" t="s">
        <v>165</v>
      </c>
      <c r="Q43" s="704"/>
      <c r="R43" s="704"/>
      <c r="S43" s="704"/>
      <c r="T43" s="704">
        <v>12</v>
      </c>
      <c r="U43" s="704"/>
      <c r="V43" s="704"/>
      <c r="W43" s="704"/>
      <c r="X43" s="704"/>
      <c r="Y43" s="704"/>
      <c r="Z43" s="938">
        <v>4320</v>
      </c>
      <c r="AA43" s="938"/>
      <c r="AB43" s="938"/>
      <c r="AC43" s="938"/>
    </row>
    <row r="44" spans="1:29" s="517" customFormat="1" ht="22.5" customHeight="1" thickBot="1">
      <c r="A44" s="894" t="s">
        <v>621</v>
      </c>
      <c r="B44" s="894"/>
      <c r="C44" s="894"/>
      <c r="D44" s="895"/>
      <c r="E44" s="896" t="s">
        <v>110</v>
      </c>
      <c r="F44" s="892"/>
      <c r="G44" s="892"/>
      <c r="H44" s="892"/>
      <c r="I44" s="892">
        <v>13</v>
      </c>
      <c r="J44" s="897"/>
      <c r="K44" s="892" t="s">
        <v>110</v>
      </c>
      <c r="L44" s="892"/>
      <c r="M44" s="892"/>
      <c r="N44" s="892"/>
      <c r="O44" s="892"/>
      <c r="P44" s="892" t="s">
        <v>110</v>
      </c>
      <c r="Q44" s="892"/>
      <c r="R44" s="892"/>
      <c r="S44" s="892"/>
      <c r="T44" s="892">
        <v>13</v>
      </c>
      <c r="U44" s="892"/>
      <c r="V44" s="892"/>
      <c r="W44" s="892"/>
      <c r="X44" s="892"/>
      <c r="Y44" s="892"/>
      <c r="Z44" s="893">
        <v>4290</v>
      </c>
      <c r="AA44" s="893"/>
      <c r="AB44" s="893"/>
      <c r="AC44" s="893"/>
    </row>
    <row r="45" spans="1:29" s="81" customFormat="1" ht="18" customHeight="1">
      <c r="A45" s="56" t="s">
        <v>51</v>
      </c>
      <c r="B45" s="56"/>
      <c r="C45" s="56"/>
      <c r="D45" s="56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89"/>
      <c r="AB45" s="89"/>
      <c r="AC45" s="89"/>
    </row>
    <row r="46" ht="13.5">
      <c r="AG46" s="121">
        <v>1</v>
      </c>
    </row>
    <row r="99" spans="1:11" ht="26.25" customHeight="1">
      <c r="A99" s="912">
        <v>42</v>
      </c>
      <c r="B99" s="912"/>
      <c r="C99" s="912"/>
      <c r="D99" s="912"/>
      <c r="E99" s="912"/>
      <c r="F99" s="912"/>
      <c r="G99" s="912"/>
      <c r="H99" s="912"/>
      <c r="I99" s="912"/>
      <c r="J99" s="912"/>
      <c r="K99" s="912"/>
    </row>
  </sheetData>
  <mergeCells count="247">
    <mergeCell ref="S38:AC38"/>
    <mergeCell ref="AA32:AB32"/>
    <mergeCell ref="A43:D43"/>
    <mergeCell ref="E43:H43"/>
    <mergeCell ref="I43:J43"/>
    <mergeCell ref="K43:O43"/>
    <mergeCell ref="P43:S43"/>
    <mergeCell ref="T43:Y43"/>
    <mergeCell ref="Z43:AC43"/>
    <mergeCell ref="S32:T32"/>
    <mergeCell ref="W32:X32"/>
    <mergeCell ref="U32:V32"/>
    <mergeCell ref="Y32:Z32"/>
    <mergeCell ref="J32:K32"/>
    <mergeCell ref="L32:M32"/>
    <mergeCell ref="O32:P32"/>
    <mergeCell ref="Q32:R32"/>
    <mergeCell ref="Z42:AC42"/>
    <mergeCell ref="T40:AC40"/>
    <mergeCell ref="D4:U4"/>
    <mergeCell ref="V4:AC4"/>
    <mergeCell ref="D14:U14"/>
    <mergeCell ref="V14:AC14"/>
    <mergeCell ref="I42:J42"/>
    <mergeCell ref="K42:O42"/>
    <mergeCell ref="P42:S42"/>
    <mergeCell ref="T42:Y42"/>
    <mergeCell ref="Z41:AC41"/>
    <mergeCell ref="K40:S40"/>
    <mergeCell ref="E39:J39"/>
    <mergeCell ref="K39:AC39"/>
    <mergeCell ref="I40:J41"/>
    <mergeCell ref="K41:O41"/>
    <mergeCell ref="P41:S41"/>
    <mergeCell ref="T41:Y41"/>
    <mergeCell ref="AA30:AB30"/>
    <mergeCell ref="S27:AC27"/>
    <mergeCell ref="A25:AC26"/>
    <mergeCell ref="U29:V29"/>
    <mergeCell ref="W29:X29"/>
    <mergeCell ref="Y29:Z29"/>
    <mergeCell ref="L30:M30"/>
    <mergeCell ref="L29:M29"/>
    <mergeCell ref="O29:P29"/>
    <mergeCell ref="A1:AC2"/>
    <mergeCell ref="S30:T30"/>
    <mergeCell ref="U30:V30"/>
    <mergeCell ref="W30:X30"/>
    <mergeCell ref="Y30:Z30"/>
    <mergeCell ref="AA29:AB29"/>
    <mergeCell ref="Y28:AC28"/>
    <mergeCell ref="S28:X28"/>
    <mergeCell ref="N28:R28"/>
    <mergeCell ref="S29:T29"/>
    <mergeCell ref="P21:Q21"/>
    <mergeCell ref="C28:G28"/>
    <mergeCell ref="J29:K29"/>
    <mergeCell ref="J30:K30"/>
    <mergeCell ref="H28:M28"/>
    <mergeCell ref="Q29:R29"/>
    <mergeCell ref="O30:P30"/>
    <mergeCell ref="Q30:R30"/>
    <mergeCell ref="H30:I30"/>
    <mergeCell ref="H29:I29"/>
    <mergeCell ref="AB21:AC21"/>
    <mergeCell ref="R13:AC13"/>
    <mergeCell ref="V20:W20"/>
    <mergeCell ref="X20:AA20"/>
    <mergeCell ref="AB20:AC20"/>
    <mergeCell ref="R21:U21"/>
    <mergeCell ref="V19:W19"/>
    <mergeCell ref="X19:AA19"/>
    <mergeCell ref="AB19:AC19"/>
    <mergeCell ref="V18:W18"/>
    <mergeCell ref="G20:I20"/>
    <mergeCell ref="J20:L20"/>
    <mergeCell ref="X21:AA21"/>
    <mergeCell ref="M20:O20"/>
    <mergeCell ref="P20:Q20"/>
    <mergeCell ref="R20:U20"/>
    <mergeCell ref="V21:W21"/>
    <mergeCell ref="G21:I21"/>
    <mergeCell ref="J21:L21"/>
    <mergeCell ref="M21:O21"/>
    <mergeCell ref="X18:AA18"/>
    <mergeCell ref="AB18:AC18"/>
    <mergeCell ref="B19:C19"/>
    <mergeCell ref="D19:F19"/>
    <mergeCell ref="G19:I19"/>
    <mergeCell ref="J19:L19"/>
    <mergeCell ref="M19:O19"/>
    <mergeCell ref="P19:Q19"/>
    <mergeCell ref="R19:U19"/>
    <mergeCell ref="V17:W17"/>
    <mergeCell ref="X17:AA17"/>
    <mergeCell ref="AB17:AC17"/>
    <mergeCell ref="B18:C18"/>
    <mergeCell ref="D18:F18"/>
    <mergeCell ref="G18:I18"/>
    <mergeCell ref="J18:L18"/>
    <mergeCell ref="M18:O18"/>
    <mergeCell ref="P18:Q18"/>
    <mergeCell ref="R18:U18"/>
    <mergeCell ref="V16:W16"/>
    <mergeCell ref="X16:AA16"/>
    <mergeCell ref="AB16:AC16"/>
    <mergeCell ref="B17:C17"/>
    <mergeCell ref="D17:F17"/>
    <mergeCell ref="G17:I17"/>
    <mergeCell ref="J17:L17"/>
    <mergeCell ref="M17:O17"/>
    <mergeCell ref="P17:Q17"/>
    <mergeCell ref="R17:U17"/>
    <mergeCell ref="V15:W15"/>
    <mergeCell ref="X15:AA15"/>
    <mergeCell ref="AB15:AC15"/>
    <mergeCell ref="B16:C16"/>
    <mergeCell ref="D16:F16"/>
    <mergeCell ref="G16:I16"/>
    <mergeCell ref="J16:L16"/>
    <mergeCell ref="M16:O16"/>
    <mergeCell ref="P16:Q16"/>
    <mergeCell ref="R16:U16"/>
    <mergeCell ref="R3:AC3"/>
    <mergeCell ref="A14:C15"/>
    <mergeCell ref="D15:F15"/>
    <mergeCell ref="G15:I15"/>
    <mergeCell ref="J15:L15"/>
    <mergeCell ref="M15:O15"/>
    <mergeCell ref="P15:Q15"/>
    <mergeCell ref="R15:U15"/>
    <mergeCell ref="V11:W11"/>
    <mergeCell ref="X11:AA11"/>
    <mergeCell ref="AB8:AC8"/>
    <mergeCell ref="AB11:AC11"/>
    <mergeCell ref="V9:W9"/>
    <mergeCell ref="X9:AA9"/>
    <mergeCell ref="AB9:AC9"/>
    <mergeCell ref="V10:W10"/>
    <mergeCell ref="X10:AA10"/>
    <mergeCell ref="AB10:AC10"/>
    <mergeCell ref="R8:U8"/>
    <mergeCell ref="X5:AA5"/>
    <mergeCell ref="AB5:AC5"/>
    <mergeCell ref="V6:W6"/>
    <mergeCell ref="X6:AA6"/>
    <mergeCell ref="AB6:AC6"/>
    <mergeCell ref="X7:AA7"/>
    <mergeCell ref="AB7:AC7"/>
    <mergeCell ref="V8:W8"/>
    <mergeCell ref="X8:AA8"/>
    <mergeCell ref="V5:W5"/>
    <mergeCell ref="V7:W7"/>
    <mergeCell ref="R5:U5"/>
    <mergeCell ref="R6:U6"/>
    <mergeCell ref="R7:U7"/>
    <mergeCell ref="P9:Q9"/>
    <mergeCell ref="P10:Q10"/>
    <mergeCell ref="P11:Q11"/>
    <mergeCell ref="R9:U9"/>
    <mergeCell ref="R10:U10"/>
    <mergeCell ref="R11:U11"/>
    <mergeCell ref="P5:Q5"/>
    <mergeCell ref="P6:Q6"/>
    <mergeCell ref="P7:Q7"/>
    <mergeCell ref="P8:Q8"/>
    <mergeCell ref="J10:L10"/>
    <mergeCell ref="J11:L11"/>
    <mergeCell ref="G5:I5"/>
    <mergeCell ref="M5:O5"/>
    <mergeCell ref="M6:O6"/>
    <mergeCell ref="M7:O7"/>
    <mergeCell ref="M8:O8"/>
    <mergeCell ref="M9:O9"/>
    <mergeCell ref="M10:O10"/>
    <mergeCell ref="M11:O11"/>
    <mergeCell ref="J6:L6"/>
    <mergeCell ref="J7:L7"/>
    <mergeCell ref="J8:L8"/>
    <mergeCell ref="J9:L9"/>
    <mergeCell ref="G8:I8"/>
    <mergeCell ref="A6:A8"/>
    <mergeCell ref="B8:C8"/>
    <mergeCell ref="D8:F8"/>
    <mergeCell ref="G6:I6"/>
    <mergeCell ref="G7:I7"/>
    <mergeCell ref="A4:C5"/>
    <mergeCell ref="B6:C6"/>
    <mergeCell ref="B7:C7"/>
    <mergeCell ref="D5:F5"/>
    <mergeCell ref="D6:F6"/>
    <mergeCell ref="D7:F7"/>
    <mergeCell ref="J5:L5"/>
    <mergeCell ref="B20:C20"/>
    <mergeCell ref="A9:A11"/>
    <mergeCell ref="B9:C9"/>
    <mergeCell ref="B10:C10"/>
    <mergeCell ref="B11:C11"/>
    <mergeCell ref="D9:F9"/>
    <mergeCell ref="D10:F10"/>
    <mergeCell ref="D11:F11"/>
    <mergeCell ref="G9:I9"/>
    <mergeCell ref="G10:I10"/>
    <mergeCell ref="G11:I11"/>
    <mergeCell ref="A99:K99"/>
    <mergeCell ref="A30:B30"/>
    <mergeCell ref="D30:E30"/>
    <mergeCell ref="F30:G30"/>
    <mergeCell ref="A36:D37"/>
    <mergeCell ref="A39:D41"/>
    <mergeCell ref="A42:D42"/>
    <mergeCell ref="E40:H41"/>
    <mergeCell ref="A16:A18"/>
    <mergeCell ref="A19:A21"/>
    <mergeCell ref="A22:D22"/>
    <mergeCell ref="D20:F20"/>
    <mergeCell ref="B21:C21"/>
    <mergeCell ref="D21:F21"/>
    <mergeCell ref="E42:H42"/>
    <mergeCell ref="A32:B32"/>
    <mergeCell ref="A33:F33"/>
    <mergeCell ref="A28:B29"/>
    <mergeCell ref="D29:E29"/>
    <mergeCell ref="F29:G29"/>
    <mergeCell ref="D32:E32"/>
    <mergeCell ref="F32:G32"/>
    <mergeCell ref="H32:I32"/>
    <mergeCell ref="A31:B31"/>
    <mergeCell ref="D31:E31"/>
    <mergeCell ref="F31:G31"/>
    <mergeCell ref="H31:I31"/>
    <mergeCell ref="J31:K31"/>
    <mergeCell ref="L31:M31"/>
    <mergeCell ref="O31:P31"/>
    <mergeCell ref="Q31:R31"/>
    <mergeCell ref="S31:T31"/>
    <mergeCell ref="U31:V31"/>
    <mergeCell ref="W31:X31"/>
    <mergeCell ref="Y31:Z31"/>
    <mergeCell ref="AA31:AB31"/>
    <mergeCell ref="P44:S44"/>
    <mergeCell ref="T44:Y44"/>
    <mergeCell ref="Z44:AC44"/>
    <mergeCell ref="A44:D44"/>
    <mergeCell ref="E44:H44"/>
    <mergeCell ref="I44:J44"/>
    <mergeCell ref="K44:O44"/>
  </mergeCells>
  <printOptions/>
  <pageMargins left="0.3937007874015748" right="0.9055118110236221" top="0.7874015748031497" bottom="0.7874015748031497" header="0.3937007874015748" footer="0.5905511811023623"/>
  <pageSetup horizontalDpi="300" verticalDpi="300" orientation="portrait" paperSize="9" r:id="rId2"/>
  <headerFooter alignWithMargins="0">
    <oddHeader>&amp;L&amp;"ＭＳ Ｐゴシック,太字"&amp;10教育・文化</oddHeader>
    <oddFooter>&amp;C&amp;"ＭＳ 明朝,標準"&amp;10 54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73"/>
  <sheetViews>
    <sheetView showGridLines="0" view="pageBreakPreview" zoomScaleSheetLayoutView="100" workbookViewId="0" topLeftCell="A13">
      <selection activeCell="U14" sqref="U14"/>
    </sheetView>
  </sheetViews>
  <sheetFormatPr defaultColWidth="9.00390625" defaultRowHeight="13.5"/>
  <cols>
    <col min="1" max="1" width="1.625" style="90" customWidth="1"/>
    <col min="2" max="2" width="12.625" style="91" customWidth="1"/>
    <col min="3" max="3" width="4.375" style="91" customWidth="1"/>
    <col min="4" max="4" width="2.50390625" style="91" customWidth="1"/>
    <col min="5" max="5" width="12.25390625" style="91" customWidth="1"/>
    <col min="6" max="6" width="3.25390625" style="91" customWidth="1"/>
    <col min="7" max="7" width="9.125" style="134" customWidth="1"/>
    <col min="8" max="8" width="1.625" style="134" customWidth="1"/>
    <col min="9" max="9" width="5.00390625" style="91" customWidth="1"/>
    <col min="10" max="10" width="2.125" style="90" customWidth="1"/>
    <col min="11" max="11" width="14.25390625" style="90" customWidth="1"/>
    <col min="12" max="12" width="2.75390625" style="90" customWidth="1"/>
    <col min="13" max="13" width="1.00390625" style="90" customWidth="1"/>
    <col min="14" max="14" width="14.00390625" style="90" customWidth="1"/>
    <col min="15" max="15" width="4.00390625" style="90" customWidth="1"/>
    <col min="16" max="18" width="0" style="90" hidden="1" customWidth="1"/>
    <col min="19" max="16384" width="9.00390625" style="90" customWidth="1"/>
  </cols>
  <sheetData>
    <row r="1" spans="2:9" s="30" customFormat="1" ht="13.5" customHeight="1">
      <c r="B1" s="730"/>
      <c r="C1" s="730"/>
      <c r="D1" s="730"/>
      <c r="E1" s="730"/>
      <c r="F1" s="100"/>
      <c r="G1" s="132"/>
      <c r="H1" s="132"/>
      <c r="I1" s="52"/>
    </row>
    <row r="2" spans="2:9" s="30" customFormat="1" ht="13.5" customHeight="1">
      <c r="B2" s="730"/>
      <c r="C2" s="730"/>
      <c r="D2" s="730"/>
      <c r="E2" s="730"/>
      <c r="F2" s="100"/>
      <c r="G2" s="132"/>
      <c r="H2" s="132"/>
      <c r="I2" s="52"/>
    </row>
    <row r="3" spans="1:15" s="130" customFormat="1" ht="15" customHeight="1" thickBot="1">
      <c r="A3" s="90"/>
      <c r="B3" s="985" t="s">
        <v>168</v>
      </c>
      <c r="C3" s="985"/>
      <c r="D3" s="122"/>
      <c r="E3" s="122"/>
      <c r="F3" s="122"/>
      <c r="G3" s="122"/>
      <c r="H3" s="122"/>
      <c r="I3" s="122"/>
      <c r="J3" s="136"/>
      <c r="K3" s="978" t="s">
        <v>618</v>
      </c>
      <c r="L3" s="978"/>
      <c r="M3" s="978"/>
      <c r="N3" s="978"/>
      <c r="O3" s="978"/>
    </row>
    <row r="4" spans="1:15" s="130" customFormat="1" ht="22.5" customHeight="1">
      <c r="A4" s="592"/>
      <c r="B4" s="986" t="s">
        <v>169</v>
      </c>
      <c r="C4" s="987"/>
      <c r="D4" s="987"/>
      <c r="E4" s="987"/>
      <c r="F4" s="987"/>
      <c r="G4" s="988"/>
      <c r="H4" s="137"/>
      <c r="I4" s="989" t="s">
        <v>170</v>
      </c>
      <c r="J4" s="989"/>
      <c r="K4" s="989"/>
      <c r="L4" s="976" t="s">
        <v>171</v>
      </c>
      <c r="M4" s="976"/>
      <c r="N4" s="976"/>
      <c r="O4" s="977"/>
    </row>
    <row r="5" spans="2:15" s="81" customFormat="1" ht="22.5" customHeight="1">
      <c r="B5" s="826" t="s">
        <v>172</v>
      </c>
      <c r="C5" s="826"/>
      <c r="D5" s="826"/>
      <c r="E5" s="826"/>
      <c r="F5" s="826"/>
      <c r="G5" s="826"/>
      <c r="H5" s="88"/>
      <c r="I5" s="981">
        <v>20</v>
      </c>
      <c r="J5" s="982"/>
      <c r="K5" s="982"/>
      <c r="L5" s="979">
        <v>4973</v>
      </c>
      <c r="M5" s="979"/>
      <c r="N5" s="979"/>
      <c r="O5" s="361"/>
    </row>
    <row r="6" spans="2:15" s="81" customFormat="1" ht="22.5" customHeight="1">
      <c r="B6" s="826" t="s">
        <v>173</v>
      </c>
      <c r="C6" s="826"/>
      <c r="D6" s="826"/>
      <c r="E6" s="826"/>
      <c r="F6" s="826"/>
      <c r="G6" s="826"/>
      <c r="H6" s="88"/>
      <c r="I6" s="981">
        <v>12</v>
      </c>
      <c r="J6" s="982"/>
      <c r="K6" s="982"/>
      <c r="L6" s="979">
        <v>3903</v>
      </c>
      <c r="M6" s="979"/>
      <c r="N6" s="979"/>
      <c r="O6" s="361"/>
    </row>
    <row r="7" spans="2:15" s="81" customFormat="1" ht="22.5" customHeight="1">
      <c r="B7" s="826" t="s">
        <v>174</v>
      </c>
      <c r="C7" s="826"/>
      <c r="D7" s="826"/>
      <c r="E7" s="826"/>
      <c r="F7" s="826"/>
      <c r="G7" s="826"/>
      <c r="H7" s="88"/>
      <c r="I7" s="981">
        <v>1</v>
      </c>
      <c r="J7" s="982"/>
      <c r="K7" s="982"/>
      <c r="L7" s="979">
        <v>46</v>
      </c>
      <c r="M7" s="979"/>
      <c r="N7" s="979"/>
      <c r="O7" s="361"/>
    </row>
    <row r="8" spans="2:15" s="81" customFormat="1" ht="22.5" customHeight="1">
      <c r="B8" s="826" t="s">
        <v>175</v>
      </c>
      <c r="C8" s="826"/>
      <c r="D8" s="826"/>
      <c r="E8" s="826"/>
      <c r="F8" s="826"/>
      <c r="G8" s="826"/>
      <c r="H8" s="88"/>
      <c r="I8" s="981">
        <v>1</v>
      </c>
      <c r="J8" s="982"/>
      <c r="K8" s="982"/>
      <c r="L8" s="979">
        <v>65</v>
      </c>
      <c r="M8" s="979"/>
      <c r="N8" s="979"/>
      <c r="O8" s="361"/>
    </row>
    <row r="9" spans="2:15" s="81" customFormat="1" ht="22.5" customHeight="1">
      <c r="B9" s="826" t="s">
        <v>176</v>
      </c>
      <c r="C9" s="826"/>
      <c r="D9" s="826"/>
      <c r="E9" s="826"/>
      <c r="F9" s="826"/>
      <c r="G9" s="826"/>
      <c r="H9" s="88"/>
      <c r="I9" s="981">
        <v>51</v>
      </c>
      <c r="J9" s="982"/>
      <c r="K9" s="982"/>
      <c r="L9" s="979">
        <v>2406</v>
      </c>
      <c r="M9" s="979"/>
      <c r="N9" s="979"/>
      <c r="O9" s="361"/>
    </row>
    <row r="10" spans="2:16" s="81" customFormat="1" ht="22.5" customHeight="1">
      <c r="B10" s="826" t="s">
        <v>177</v>
      </c>
      <c r="C10" s="826"/>
      <c r="D10" s="826"/>
      <c r="E10" s="826"/>
      <c r="F10" s="826"/>
      <c r="G10" s="826"/>
      <c r="H10" s="88"/>
      <c r="I10" s="981">
        <v>25</v>
      </c>
      <c r="J10" s="982"/>
      <c r="K10" s="982"/>
      <c r="L10" s="979">
        <v>5061</v>
      </c>
      <c r="M10" s="979"/>
      <c r="N10" s="979"/>
      <c r="O10" s="361"/>
      <c r="P10" s="81" t="s">
        <v>178</v>
      </c>
    </row>
    <row r="11" spans="2:16" s="81" customFormat="1" ht="22.5" customHeight="1">
      <c r="B11" s="826" t="s">
        <v>179</v>
      </c>
      <c r="C11" s="826"/>
      <c r="D11" s="826"/>
      <c r="E11" s="826"/>
      <c r="F11" s="826"/>
      <c r="G11" s="826"/>
      <c r="H11" s="88"/>
      <c r="I11" s="981">
        <v>12</v>
      </c>
      <c r="J11" s="982"/>
      <c r="K11" s="982"/>
      <c r="L11" s="979">
        <v>1098</v>
      </c>
      <c r="M11" s="979"/>
      <c r="N11" s="979"/>
      <c r="O11" s="361"/>
      <c r="P11" s="81" t="s">
        <v>178</v>
      </c>
    </row>
    <row r="12" spans="2:16" s="81" customFormat="1" ht="22.5" customHeight="1">
      <c r="B12" s="826" t="s">
        <v>180</v>
      </c>
      <c r="C12" s="826"/>
      <c r="D12" s="826"/>
      <c r="E12" s="826"/>
      <c r="F12" s="826"/>
      <c r="G12" s="826"/>
      <c r="H12" s="88"/>
      <c r="I12" s="981">
        <v>1</v>
      </c>
      <c r="J12" s="982"/>
      <c r="K12" s="982"/>
      <c r="L12" s="979">
        <v>30</v>
      </c>
      <c r="M12" s="979"/>
      <c r="N12" s="979"/>
      <c r="O12" s="361"/>
      <c r="P12" s="81" t="s">
        <v>178</v>
      </c>
    </row>
    <row r="13" spans="2:15" s="81" customFormat="1" ht="22.5" customHeight="1">
      <c r="B13" s="826" t="s">
        <v>181</v>
      </c>
      <c r="C13" s="826"/>
      <c r="D13" s="826"/>
      <c r="E13" s="826"/>
      <c r="F13" s="826"/>
      <c r="G13" s="826"/>
      <c r="H13" s="88"/>
      <c r="I13" s="981">
        <v>1</v>
      </c>
      <c r="J13" s="982"/>
      <c r="K13" s="982"/>
      <c r="L13" s="979">
        <v>27</v>
      </c>
      <c r="M13" s="979"/>
      <c r="N13" s="979"/>
      <c r="O13" s="361"/>
    </row>
    <row r="14" spans="1:15" s="81" customFormat="1" ht="22.5" customHeight="1" thickBot="1">
      <c r="A14" s="139"/>
      <c r="B14" s="698" t="s">
        <v>182</v>
      </c>
      <c r="C14" s="698"/>
      <c r="D14" s="698"/>
      <c r="E14" s="698"/>
      <c r="F14" s="698"/>
      <c r="G14" s="698"/>
      <c r="H14" s="71"/>
      <c r="I14" s="983">
        <v>1</v>
      </c>
      <c r="J14" s="984"/>
      <c r="K14" s="984"/>
      <c r="L14" s="980">
        <v>76</v>
      </c>
      <c r="M14" s="980"/>
      <c r="N14" s="980"/>
      <c r="O14" s="362"/>
    </row>
    <row r="15" spans="1:13" s="130" customFormat="1" ht="16.5" customHeight="1">
      <c r="A15" s="990" t="s">
        <v>634</v>
      </c>
      <c r="B15" s="990"/>
      <c r="C15" s="990"/>
      <c r="D15" s="990"/>
      <c r="E15" s="990"/>
      <c r="F15" s="990"/>
      <c r="G15" s="990"/>
      <c r="H15" s="92"/>
      <c r="I15" s="133"/>
      <c r="J15" s="133"/>
      <c r="K15" s="133"/>
      <c r="L15" s="133"/>
      <c r="M15" s="133"/>
    </row>
    <row r="16" spans="2:13" ht="16.5" customHeight="1">
      <c r="B16" s="92"/>
      <c r="C16" s="92"/>
      <c r="D16" s="92"/>
      <c r="E16" s="92"/>
      <c r="F16" s="92"/>
      <c r="G16" s="92"/>
      <c r="H16" s="92"/>
      <c r="I16" s="133"/>
      <c r="J16" s="133"/>
      <c r="K16" s="133"/>
      <c r="L16" s="133"/>
      <c r="M16" s="133"/>
    </row>
    <row r="17" spans="9:13" ht="13.5">
      <c r="I17" s="135"/>
      <c r="J17" s="135"/>
      <c r="K17" s="135"/>
      <c r="L17" s="135"/>
      <c r="M17" s="135"/>
    </row>
    <row r="18" spans="2:8" s="30" customFormat="1" ht="13.5" customHeight="1">
      <c r="B18" s="730"/>
      <c r="C18" s="730"/>
      <c r="D18" s="730"/>
      <c r="E18" s="730"/>
      <c r="F18" s="132"/>
      <c r="G18" s="132"/>
      <c r="H18" s="132"/>
    </row>
    <row r="19" spans="2:8" s="30" customFormat="1" ht="13.5" customHeight="1">
      <c r="B19" s="730"/>
      <c r="C19" s="730"/>
      <c r="D19" s="730"/>
      <c r="E19" s="730"/>
      <c r="F19" s="52"/>
      <c r="G19" s="132"/>
      <c r="H19" s="132"/>
    </row>
    <row r="20" spans="1:15" s="81" customFormat="1" ht="15" customHeight="1" thickBot="1">
      <c r="A20" s="991" t="s">
        <v>183</v>
      </c>
      <c r="B20" s="991"/>
      <c r="C20" s="82"/>
      <c r="D20" s="63"/>
      <c r="E20" s="63"/>
      <c r="F20" s="63"/>
      <c r="G20" s="63"/>
      <c r="H20" s="63"/>
      <c r="I20" s="63"/>
      <c r="J20" s="63"/>
      <c r="K20" s="63"/>
      <c r="L20" s="781" t="s">
        <v>622</v>
      </c>
      <c r="M20" s="781"/>
      <c r="N20" s="781"/>
      <c r="O20" s="781"/>
    </row>
    <row r="21" spans="1:15" s="81" customFormat="1" ht="18" customHeight="1">
      <c r="A21" s="973" t="s">
        <v>684</v>
      </c>
      <c r="B21" s="973"/>
      <c r="C21" s="974"/>
      <c r="D21" s="975" t="s">
        <v>20</v>
      </c>
      <c r="E21" s="975"/>
      <c r="F21" s="975"/>
      <c r="G21" s="943" t="s">
        <v>682</v>
      </c>
      <c r="H21" s="943"/>
      <c r="I21" s="943"/>
      <c r="J21" s="943"/>
      <c r="K21" s="943" t="s">
        <v>683</v>
      </c>
      <c r="L21" s="943"/>
      <c r="M21" s="943"/>
      <c r="N21" s="959" t="s">
        <v>184</v>
      </c>
      <c r="O21" s="960"/>
    </row>
    <row r="22" spans="1:17" s="81" customFormat="1" ht="18" customHeight="1">
      <c r="A22" s="696" t="s">
        <v>185</v>
      </c>
      <c r="B22" s="696"/>
      <c r="C22" s="697"/>
      <c r="D22" s="992">
        <f>G22+K22+N22-1</f>
        <v>5</v>
      </c>
      <c r="E22" s="992"/>
      <c r="F22" s="992"/>
      <c r="G22" s="961">
        <v>1</v>
      </c>
      <c r="H22" s="961"/>
      <c r="I22" s="961"/>
      <c r="J22" s="961"/>
      <c r="K22" s="961">
        <v>3</v>
      </c>
      <c r="L22" s="961"/>
      <c r="M22" s="961"/>
      <c r="N22" s="962">
        <v>2</v>
      </c>
      <c r="O22" s="963"/>
      <c r="Q22" s="81" t="s">
        <v>186</v>
      </c>
    </row>
    <row r="23" spans="1:15" s="81" customFormat="1" ht="15" customHeight="1">
      <c r="A23" s="706"/>
      <c r="B23" s="706"/>
      <c r="C23" s="916"/>
      <c r="D23" s="141"/>
      <c r="E23" s="142"/>
      <c r="F23" s="143"/>
      <c r="G23" s="942" t="s">
        <v>187</v>
      </c>
      <c r="H23" s="942"/>
      <c r="I23" s="942"/>
      <c r="J23" s="942"/>
      <c r="K23" s="141"/>
      <c r="L23" s="142"/>
      <c r="M23" s="143"/>
      <c r="N23" s="141"/>
      <c r="O23" s="142"/>
    </row>
    <row r="24" spans="2:20" s="81" customFormat="1" ht="13.5" customHeight="1">
      <c r="B24" s="144"/>
      <c r="C24" s="145"/>
      <c r="D24" s="145"/>
      <c r="E24" s="145"/>
      <c r="F24" s="145"/>
      <c r="G24" s="51"/>
      <c r="H24" s="51"/>
      <c r="I24" s="145"/>
      <c r="J24" s="145"/>
      <c r="K24" s="145"/>
      <c r="L24" s="145"/>
      <c r="M24" s="145"/>
      <c r="N24" s="145"/>
      <c r="O24" s="145"/>
      <c r="P24" s="145"/>
      <c r="Q24" s="156"/>
      <c r="R24" s="156"/>
      <c r="S24" s="156"/>
      <c r="T24" s="132"/>
    </row>
    <row r="25" spans="1:15" s="81" customFormat="1" ht="18" customHeight="1">
      <c r="A25" s="727" t="s">
        <v>188</v>
      </c>
      <c r="B25" s="728"/>
      <c r="C25" s="954" t="s">
        <v>685</v>
      </c>
      <c r="D25" s="955"/>
      <c r="E25" s="956"/>
      <c r="F25" s="954" t="s">
        <v>686</v>
      </c>
      <c r="G25" s="955"/>
      <c r="H25" s="955"/>
      <c r="I25" s="956"/>
      <c r="J25" s="726" t="s">
        <v>189</v>
      </c>
      <c r="K25" s="727"/>
      <c r="L25" s="728"/>
      <c r="M25" s="726" t="s">
        <v>190</v>
      </c>
      <c r="N25" s="727"/>
      <c r="O25" s="727"/>
    </row>
    <row r="26" spans="1:15" s="81" customFormat="1" ht="18" customHeight="1">
      <c r="A26" s="964" t="s">
        <v>191</v>
      </c>
      <c r="B26" s="965"/>
      <c r="C26" s="710" t="s">
        <v>192</v>
      </c>
      <c r="D26" s="696"/>
      <c r="E26" s="697"/>
      <c r="F26" s="83"/>
      <c r="G26" s="966" t="s">
        <v>664</v>
      </c>
      <c r="H26" s="966"/>
      <c r="I26" s="967"/>
      <c r="J26" s="710" t="s">
        <v>193</v>
      </c>
      <c r="K26" s="696"/>
      <c r="L26" s="697"/>
      <c r="M26" s="710" t="s">
        <v>194</v>
      </c>
      <c r="N26" s="696"/>
      <c r="O26" s="696"/>
    </row>
    <row r="27" spans="1:15" s="116" customFormat="1" ht="26.25" customHeight="1">
      <c r="A27" s="970">
        <v>1508</v>
      </c>
      <c r="B27" s="971"/>
      <c r="C27" s="705"/>
      <c r="D27" s="706"/>
      <c r="E27" s="916"/>
      <c r="F27" s="148"/>
      <c r="G27" s="968"/>
      <c r="H27" s="968"/>
      <c r="I27" s="969"/>
      <c r="J27" s="705"/>
      <c r="K27" s="706"/>
      <c r="L27" s="916"/>
      <c r="M27" s="705"/>
      <c r="N27" s="706"/>
      <c r="O27" s="706"/>
    </row>
    <row r="28" spans="1:15" s="31" customFormat="1" ht="13.5">
      <c r="A28" s="81"/>
      <c r="B28" s="52"/>
      <c r="C28" s="52"/>
      <c r="D28" s="52"/>
      <c r="E28" s="52"/>
      <c r="F28" s="52"/>
      <c r="G28" s="132"/>
      <c r="H28" s="132"/>
      <c r="I28" s="52"/>
      <c r="J28" s="52"/>
      <c r="K28" s="52"/>
      <c r="L28" s="52"/>
      <c r="M28" s="81"/>
      <c r="N28" s="81"/>
      <c r="O28" s="81"/>
    </row>
    <row r="29" spans="1:15" s="81" customFormat="1" ht="15" customHeight="1" thickBot="1">
      <c r="A29" s="972" t="s">
        <v>195</v>
      </c>
      <c r="B29" s="972"/>
      <c r="C29" s="82"/>
      <c r="D29" s="63"/>
      <c r="E29" s="63"/>
      <c r="F29" s="63"/>
      <c r="G29" s="63"/>
      <c r="H29" s="63"/>
      <c r="I29" s="63"/>
      <c r="J29" s="63"/>
      <c r="K29" s="63"/>
      <c r="L29" s="781" t="s">
        <v>622</v>
      </c>
      <c r="M29" s="781"/>
      <c r="N29" s="781"/>
      <c r="O29" s="781"/>
    </row>
    <row r="30" spans="1:15" s="81" customFormat="1" ht="18" customHeight="1">
      <c r="A30" s="973" t="s">
        <v>684</v>
      </c>
      <c r="B30" s="973"/>
      <c r="C30" s="974"/>
      <c r="D30" s="975" t="s">
        <v>20</v>
      </c>
      <c r="E30" s="975"/>
      <c r="F30" s="975"/>
      <c r="G30" s="943" t="s">
        <v>682</v>
      </c>
      <c r="H30" s="943"/>
      <c r="I30" s="943"/>
      <c r="J30" s="943"/>
      <c r="K30" s="943" t="s">
        <v>683</v>
      </c>
      <c r="L30" s="943"/>
      <c r="M30" s="943"/>
      <c r="N30" s="959" t="s">
        <v>184</v>
      </c>
      <c r="O30" s="960"/>
    </row>
    <row r="31" spans="1:17" s="81" customFormat="1" ht="18" customHeight="1">
      <c r="A31" s="727" t="s">
        <v>185</v>
      </c>
      <c r="B31" s="727"/>
      <c r="C31" s="728"/>
      <c r="D31" s="996">
        <f>G31+K31+N31-1</f>
        <v>2</v>
      </c>
      <c r="E31" s="996"/>
      <c r="F31" s="996"/>
      <c r="G31" s="961">
        <v>1</v>
      </c>
      <c r="H31" s="961"/>
      <c r="I31" s="961"/>
      <c r="J31" s="961"/>
      <c r="K31" s="961">
        <v>1</v>
      </c>
      <c r="L31" s="961"/>
      <c r="M31" s="961"/>
      <c r="N31" s="962">
        <v>1</v>
      </c>
      <c r="O31" s="963"/>
      <c r="Q31" s="81" t="s">
        <v>186</v>
      </c>
    </row>
    <row r="32" spans="1:15" s="81" customFormat="1" ht="15" customHeight="1">
      <c r="A32" s="727"/>
      <c r="B32" s="727"/>
      <c r="C32" s="728"/>
      <c r="D32" s="141"/>
      <c r="E32" s="142"/>
      <c r="F32" s="143"/>
      <c r="G32" s="942" t="s">
        <v>196</v>
      </c>
      <c r="H32" s="942"/>
      <c r="I32" s="942"/>
      <c r="J32" s="942"/>
      <c r="K32" s="141"/>
      <c r="L32" s="142"/>
      <c r="M32" s="143"/>
      <c r="N32" s="957"/>
      <c r="O32" s="958"/>
    </row>
    <row r="33" spans="2:20" s="81" customFormat="1" ht="13.5" customHeight="1">
      <c r="B33" s="144"/>
      <c r="C33" s="145"/>
      <c r="D33" s="145"/>
      <c r="E33" s="145"/>
      <c r="F33" s="145"/>
      <c r="G33" s="51"/>
      <c r="H33" s="51"/>
      <c r="I33" s="145"/>
      <c r="J33" s="145"/>
      <c r="K33" s="145"/>
      <c r="L33" s="145"/>
      <c r="M33" s="145"/>
      <c r="N33" s="145"/>
      <c r="O33" s="145"/>
      <c r="P33" s="145"/>
      <c r="Q33" s="156"/>
      <c r="R33" s="156"/>
      <c r="S33" s="156"/>
      <c r="T33" s="132"/>
    </row>
    <row r="34" spans="1:15" s="81" customFormat="1" ht="18" customHeight="1">
      <c r="A34" s="727" t="s">
        <v>188</v>
      </c>
      <c r="B34" s="728"/>
      <c r="C34" s="954" t="s">
        <v>685</v>
      </c>
      <c r="D34" s="955"/>
      <c r="E34" s="956"/>
      <c r="F34" s="954" t="s">
        <v>686</v>
      </c>
      <c r="G34" s="955"/>
      <c r="H34" s="955"/>
      <c r="I34" s="956"/>
      <c r="J34" s="726" t="s">
        <v>189</v>
      </c>
      <c r="K34" s="727"/>
      <c r="L34" s="728"/>
      <c r="M34" s="726" t="s">
        <v>190</v>
      </c>
      <c r="N34" s="727"/>
      <c r="O34" s="727"/>
    </row>
    <row r="35" spans="1:15" s="81" customFormat="1" ht="18" customHeight="1">
      <c r="A35" s="993" t="s">
        <v>191</v>
      </c>
      <c r="B35" s="994"/>
      <c r="C35" s="710" t="s">
        <v>192</v>
      </c>
      <c r="D35" s="696"/>
      <c r="E35" s="697"/>
      <c r="F35" s="83"/>
      <c r="G35" s="944" t="s">
        <v>666</v>
      </c>
      <c r="H35" s="944"/>
      <c r="I35" s="945"/>
      <c r="J35" s="948" t="s">
        <v>657</v>
      </c>
      <c r="K35" s="949"/>
      <c r="L35" s="950"/>
      <c r="M35" s="710" t="s">
        <v>197</v>
      </c>
      <c r="N35" s="696"/>
      <c r="O35" s="696"/>
    </row>
    <row r="36" spans="1:15" s="116" customFormat="1" ht="26.25" customHeight="1">
      <c r="A36" s="970">
        <v>488</v>
      </c>
      <c r="B36" s="971"/>
      <c r="C36" s="705"/>
      <c r="D36" s="706"/>
      <c r="E36" s="916"/>
      <c r="F36" s="148"/>
      <c r="G36" s="946"/>
      <c r="H36" s="946"/>
      <c r="I36" s="947"/>
      <c r="J36" s="951"/>
      <c r="K36" s="952"/>
      <c r="L36" s="953"/>
      <c r="M36" s="705"/>
      <c r="N36" s="706"/>
      <c r="O36" s="706"/>
    </row>
    <row r="37" spans="1:15" s="31" customFormat="1" ht="13.5">
      <c r="A37" s="995" t="s">
        <v>198</v>
      </c>
      <c r="B37" s="995"/>
      <c r="C37" s="52"/>
      <c r="D37" s="52"/>
      <c r="E37" s="52"/>
      <c r="F37" s="52"/>
      <c r="G37" s="132"/>
      <c r="H37" s="132"/>
      <c r="I37" s="52"/>
      <c r="J37" s="81"/>
      <c r="K37" s="81"/>
      <c r="L37" s="81"/>
      <c r="M37" s="81"/>
      <c r="N37" s="81"/>
      <c r="O37" s="81"/>
    </row>
    <row r="73" spans="2:9" ht="18.75" customHeight="1">
      <c r="B73" s="912">
        <v>43</v>
      </c>
      <c r="C73" s="912"/>
      <c r="D73" s="912"/>
      <c r="E73" s="912"/>
      <c r="F73" s="912"/>
      <c r="G73" s="912"/>
      <c r="H73" s="912"/>
      <c r="I73" s="912"/>
    </row>
  </sheetData>
  <mergeCells count="89">
    <mergeCell ref="A35:B35"/>
    <mergeCell ref="A36:B36"/>
    <mergeCell ref="A37:B37"/>
    <mergeCell ref="A31:C32"/>
    <mergeCell ref="A34:B34"/>
    <mergeCell ref="C34:E34"/>
    <mergeCell ref="C35:E36"/>
    <mergeCell ref="D31:F31"/>
    <mergeCell ref="A15:G15"/>
    <mergeCell ref="A21:C21"/>
    <mergeCell ref="A22:C23"/>
    <mergeCell ref="A25:B25"/>
    <mergeCell ref="A20:B20"/>
    <mergeCell ref="C25:E25"/>
    <mergeCell ref="G21:J21"/>
    <mergeCell ref="G22:J22"/>
    <mergeCell ref="D21:F21"/>
    <mergeCell ref="D22:F22"/>
    <mergeCell ref="B73:I73"/>
    <mergeCell ref="B1:E2"/>
    <mergeCell ref="B3:C3"/>
    <mergeCell ref="B4:G4"/>
    <mergeCell ref="B5:G5"/>
    <mergeCell ref="B6:G6"/>
    <mergeCell ref="B7:G7"/>
    <mergeCell ref="B8:G8"/>
    <mergeCell ref="B9:G9"/>
    <mergeCell ref="I4:K4"/>
    <mergeCell ref="I5:K5"/>
    <mergeCell ref="I6:K6"/>
    <mergeCell ref="I12:K12"/>
    <mergeCell ref="I7:K7"/>
    <mergeCell ref="I10:K10"/>
    <mergeCell ref="I8:K8"/>
    <mergeCell ref="I9:K9"/>
    <mergeCell ref="B14:G14"/>
    <mergeCell ref="I13:K13"/>
    <mergeCell ref="I14:K14"/>
    <mergeCell ref="B10:G10"/>
    <mergeCell ref="B11:G11"/>
    <mergeCell ref="B12:G12"/>
    <mergeCell ref="B13:G13"/>
    <mergeCell ref="L5:N5"/>
    <mergeCell ref="L6:N6"/>
    <mergeCell ref="L7:N7"/>
    <mergeCell ref="L8:N8"/>
    <mergeCell ref="L4:O4"/>
    <mergeCell ref="K3:O3"/>
    <mergeCell ref="B18:E19"/>
    <mergeCell ref="L12:N12"/>
    <mergeCell ref="L13:N13"/>
    <mergeCell ref="L14:N14"/>
    <mergeCell ref="L11:N11"/>
    <mergeCell ref="I11:K11"/>
    <mergeCell ref="L9:N9"/>
    <mergeCell ref="L10:N10"/>
    <mergeCell ref="A29:B29"/>
    <mergeCell ref="A30:C30"/>
    <mergeCell ref="C26:E27"/>
    <mergeCell ref="D30:F30"/>
    <mergeCell ref="G23:J23"/>
    <mergeCell ref="A26:B26"/>
    <mergeCell ref="F25:I25"/>
    <mergeCell ref="G26:I27"/>
    <mergeCell ref="A27:B27"/>
    <mergeCell ref="L20:O20"/>
    <mergeCell ref="L29:O29"/>
    <mergeCell ref="J26:L27"/>
    <mergeCell ref="M26:O27"/>
    <mergeCell ref="N21:O21"/>
    <mergeCell ref="N22:O22"/>
    <mergeCell ref="J25:L25"/>
    <mergeCell ref="M25:O25"/>
    <mergeCell ref="K21:M21"/>
    <mergeCell ref="K22:M22"/>
    <mergeCell ref="N30:O30"/>
    <mergeCell ref="G31:J31"/>
    <mergeCell ref="K31:M31"/>
    <mergeCell ref="N31:O31"/>
    <mergeCell ref="G32:J32"/>
    <mergeCell ref="K30:M30"/>
    <mergeCell ref="G35:I36"/>
    <mergeCell ref="J35:L36"/>
    <mergeCell ref="M35:O36"/>
    <mergeCell ref="M34:O34"/>
    <mergeCell ref="F34:I34"/>
    <mergeCell ref="J34:L34"/>
    <mergeCell ref="N32:O32"/>
    <mergeCell ref="G30:J30"/>
  </mergeCells>
  <printOptions/>
  <pageMargins left="0.9055118110236221" right="0.3937007874015748" top="0.7874015748031497" bottom="0.7874015748031497" header="0.3937007874015748" footer="0.5905511811023623"/>
  <pageSetup horizontalDpi="300" verticalDpi="300" orientation="portrait" paperSize="9" r:id="rId2"/>
  <headerFooter alignWithMargins="0">
    <oddHeader>&amp;R&amp;"ＭＳ Ｐゴシック,太字"&amp;10教育・文化</oddHeader>
    <oddFooter>&amp;C&amp;"ＭＳ 明朝,標準"&amp;10 55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3">
    <tabColor indexed="10"/>
  </sheetPr>
  <dimension ref="A1:Q77"/>
  <sheetViews>
    <sheetView showGridLines="0" view="pageBreakPreview" zoomScaleSheetLayoutView="100" workbookViewId="0" topLeftCell="D1">
      <selection activeCell="U14" sqref="U14"/>
    </sheetView>
  </sheetViews>
  <sheetFormatPr defaultColWidth="9.00390625" defaultRowHeight="13.5"/>
  <cols>
    <col min="1" max="1" width="4.625" style="36" customWidth="1"/>
    <col min="2" max="2" width="6.25390625" style="36" customWidth="1"/>
    <col min="3" max="3" width="11.125" style="36" customWidth="1"/>
    <col min="4" max="4" width="11.25390625" style="36" customWidth="1"/>
    <col min="5" max="5" width="5.875" style="36" customWidth="1"/>
    <col min="6" max="6" width="5.75390625" style="36" customWidth="1"/>
    <col min="7" max="7" width="10.875" style="36" customWidth="1"/>
    <col min="8" max="8" width="7.625" style="36" customWidth="1"/>
    <col min="9" max="9" width="3.375" style="36" customWidth="1"/>
    <col min="10" max="10" width="7.50390625" style="36" customWidth="1"/>
    <col min="11" max="11" width="3.875" style="36" customWidth="1"/>
    <col min="12" max="12" width="12.00390625" style="36" customWidth="1"/>
    <col min="13" max="16384" width="9.00390625" style="36" customWidth="1"/>
  </cols>
  <sheetData>
    <row r="1" spans="1:8" s="30" customFormat="1" ht="13.5" customHeight="1">
      <c r="A1" s="1036"/>
      <c r="B1" s="1036"/>
      <c r="C1" s="1036"/>
      <c r="D1" s="1036"/>
      <c r="E1" s="132"/>
      <c r="F1" s="132"/>
      <c r="G1" s="132"/>
      <c r="H1" s="132"/>
    </row>
    <row r="2" spans="1:8" s="30" customFormat="1" ht="13.5" customHeight="1">
      <c r="A2" s="1036"/>
      <c r="B2" s="1036"/>
      <c r="C2" s="1036"/>
      <c r="D2" s="1036"/>
      <c r="E2" s="100"/>
      <c r="F2" s="100"/>
      <c r="G2" s="780" t="s">
        <v>226</v>
      </c>
      <c r="H2" s="780"/>
    </row>
    <row r="3" spans="1:12" s="76" customFormat="1" ht="18" customHeight="1" thickBot="1">
      <c r="A3" s="151" t="s">
        <v>183</v>
      </c>
      <c r="B3" s="151"/>
      <c r="C3" s="152"/>
      <c r="D3" s="152"/>
      <c r="E3" s="152"/>
      <c r="F3" s="152"/>
      <c r="G3" s="153"/>
      <c r="H3" s="153"/>
      <c r="I3" s="984" t="s">
        <v>199</v>
      </c>
      <c r="J3" s="984"/>
      <c r="K3" s="984"/>
      <c r="L3" s="984"/>
    </row>
    <row r="4" spans="1:12" s="76" customFormat="1" ht="18" customHeight="1">
      <c r="A4" s="1037" t="s">
        <v>200</v>
      </c>
      <c r="B4" s="1035"/>
      <c r="C4" s="154" t="s">
        <v>133</v>
      </c>
      <c r="D4" s="155" t="s">
        <v>201</v>
      </c>
      <c r="E4" s="1034" t="s">
        <v>202</v>
      </c>
      <c r="F4" s="1035"/>
      <c r="G4" s="155" t="s">
        <v>203</v>
      </c>
      <c r="H4" s="959" t="s">
        <v>204</v>
      </c>
      <c r="I4" s="1032"/>
      <c r="J4" s="959" t="s">
        <v>205</v>
      </c>
      <c r="K4" s="1032"/>
      <c r="L4" s="140" t="s">
        <v>206</v>
      </c>
    </row>
    <row r="5" spans="1:12" s="76" customFormat="1" ht="18" customHeight="1">
      <c r="A5" s="1038" t="s">
        <v>207</v>
      </c>
      <c r="B5" s="1039"/>
      <c r="C5" s="363">
        <f>SUM(D5:L5)</f>
        <v>177577</v>
      </c>
      <c r="D5" s="364">
        <v>103966</v>
      </c>
      <c r="E5" s="1033">
        <v>22053</v>
      </c>
      <c r="F5" s="1033"/>
      <c r="G5" s="364">
        <v>36455</v>
      </c>
      <c r="H5" s="1033" t="s">
        <v>665</v>
      </c>
      <c r="I5" s="1033"/>
      <c r="J5" s="1033">
        <v>15103</v>
      </c>
      <c r="K5" s="1033"/>
      <c r="L5" s="364" t="s">
        <v>665</v>
      </c>
    </row>
    <row r="6" spans="1:12" s="382" customFormat="1" ht="18" customHeight="1">
      <c r="A6" s="997" t="s">
        <v>208</v>
      </c>
      <c r="B6" s="998"/>
      <c r="C6" s="365">
        <f>SUM(D6:L6)</f>
        <v>181230</v>
      </c>
      <c r="D6" s="359">
        <v>105537</v>
      </c>
      <c r="E6" s="999">
        <v>22673</v>
      </c>
      <c r="F6" s="999"/>
      <c r="G6" s="359">
        <v>37470</v>
      </c>
      <c r="H6" s="999" t="s">
        <v>665</v>
      </c>
      <c r="I6" s="999"/>
      <c r="J6" s="999">
        <v>15550</v>
      </c>
      <c r="K6" s="999"/>
      <c r="L6" s="359" t="s">
        <v>665</v>
      </c>
    </row>
    <row r="7" spans="1:12" s="523" customFormat="1" ht="18" customHeight="1" thickBot="1">
      <c r="A7" s="1000" t="s">
        <v>623</v>
      </c>
      <c r="B7" s="1001"/>
      <c r="C7" s="524">
        <f>SUM(D7:L7)</f>
        <v>186886</v>
      </c>
      <c r="D7" s="525">
        <v>108727</v>
      </c>
      <c r="E7" s="1002">
        <v>23378</v>
      </c>
      <c r="F7" s="1002"/>
      <c r="G7" s="525">
        <v>38800</v>
      </c>
      <c r="H7" s="1002" t="s">
        <v>110</v>
      </c>
      <c r="I7" s="1002"/>
      <c r="J7" s="1002">
        <v>15981</v>
      </c>
      <c r="K7" s="1002"/>
      <c r="L7" s="525" t="s">
        <v>110</v>
      </c>
    </row>
    <row r="8" spans="1:12" s="59" customFormat="1" ht="13.5" customHeight="1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76"/>
    </row>
    <row r="9" spans="1:12" s="76" customFormat="1" ht="15" customHeight="1" thickBot="1">
      <c r="A9" s="151" t="s">
        <v>209</v>
      </c>
      <c r="B9" s="151"/>
      <c r="C9" s="152"/>
      <c r="D9" s="152"/>
      <c r="E9" s="152"/>
      <c r="F9" s="152"/>
      <c r="G9" s="153"/>
      <c r="H9" s="153"/>
      <c r="I9" s="984" t="s">
        <v>199</v>
      </c>
      <c r="J9" s="984"/>
      <c r="K9" s="984"/>
      <c r="L9" s="984"/>
    </row>
    <row r="10" spans="1:12" s="76" customFormat="1" ht="18" customHeight="1">
      <c r="A10" s="1037" t="s">
        <v>200</v>
      </c>
      <c r="B10" s="1035"/>
      <c r="C10" s="154" t="s">
        <v>133</v>
      </c>
      <c r="D10" s="155" t="s">
        <v>201</v>
      </c>
      <c r="E10" s="1034" t="s">
        <v>202</v>
      </c>
      <c r="F10" s="1035"/>
      <c r="G10" s="155" t="s">
        <v>203</v>
      </c>
      <c r="H10" s="959" t="s">
        <v>204</v>
      </c>
      <c r="I10" s="1032"/>
      <c r="J10" s="959" t="s">
        <v>205</v>
      </c>
      <c r="K10" s="1032"/>
      <c r="L10" s="140" t="s">
        <v>206</v>
      </c>
    </row>
    <row r="11" spans="1:12" s="76" customFormat="1" ht="18" customHeight="1">
      <c r="A11" s="1038" t="s">
        <v>207</v>
      </c>
      <c r="B11" s="1039"/>
      <c r="C11" s="363">
        <f>SUM(D11:L11)</f>
        <v>44081</v>
      </c>
      <c r="D11" s="364">
        <v>20674</v>
      </c>
      <c r="E11" s="1033">
        <v>7086</v>
      </c>
      <c r="F11" s="1033"/>
      <c r="G11" s="364">
        <v>12951</v>
      </c>
      <c r="H11" s="1033" t="s">
        <v>665</v>
      </c>
      <c r="I11" s="1033"/>
      <c r="J11" s="1033">
        <v>3370</v>
      </c>
      <c r="K11" s="1033"/>
      <c r="L11" s="364" t="s">
        <v>665</v>
      </c>
    </row>
    <row r="12" spans="1:12" s="382" customFormat="1" ht="18" customHeight="1">
      <c r="A12" s="997" t="s">
        <v>208</v>
      </c>
      <c r="B12" s="998"/>
      <c r="C12" s="365">
        <f>SUM(D12:L12)</f>
        <v>45927</v>
      </c>
      <c r="D12" s="359">
        <v>21342</v>
      </c>
      <c r="E12" s="999">
        <v>7422</v>
      </c>
      <c r="F12" s="999"/>
      <c r="G12" s="359">
        <v>13659</v>
      </c>
      <c r="H12" s="999" t="s">
        <v>665</v>
      </c>
      <c r="I12" s="999"/>
      <c r="J12" s="999">
        <v>3504</v>
      </c>
      <c r="K12" s="999"/>
      <c r="L12" s="359" t="s">
        <v>665</v>
      </c>
    </row>
    <row r="13" spans="1:12" s="523" customFormat="1" ht="18" customHeight="1" thickBot="1">
      <c r="A13" s="1000" t="s">
        <v>623</v>
      </c>
      <c r="B13" s="1001"/>
      <c r="C13" s="524">
        <f>SUM(D13:L13)</f>
        <v>48222</v>
      </c>
      <c r="D13" s="525">
        <v>22332</v>
      </c>
      <c r="E13" s="1002">
        <v>7815</v>
      </c>
      <c r="F13" s="1002"/>
      <c r="G13" s="525">
        <v>14398</v>
      </c>
      <c r="H13" s="1002" t="s">
        <v>110</v>
      </c>
      <c r="I13" s="1002"/>
      <c r="J13" s="1002">
        <v>3677</v>
      </c>
      <c r="K13" s="1002"/>
      <c r="L13" s="525" t="s">
        <v>110</v>
      </c>
    </row>
    <row r="14" spans="1:9" s="76" customFormat="1" ht="18" customHeight="1">
      <c r="A14" s="1008" t="s">
        <v>210</v>
      </c>
      <c r="B14" s="1008"/>
      <c r="C14" s="1008"/>
      <c r="D14" s="156"/>
      <c r="E14" s="156"/>
      <c r="F14" s="156"/>
      <c r="G14" s="156"/>
      <c r="H14" s="156"/>
      <c r="I14" s="156"/>
    </row>
    <row r="15" spans="1:9" s="97" customFormat="1" ht="18" customHeight="1">
      <c r="A15" s="11"/>
      <c r="B15" s="11"/>
      <c r="C15" s="61"/>
      <c r="D15" s="61"/>
      <c r="E15" s="61"/>
      <c r="F15" s="61"/>
      <c r="G15" s="61"/>
      <c r="H15" s="61"/>
      <c r="I15" s="61"/>
    </row>
    <row r="16" spans="1:17" s="24" customFormat="1" ht="13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50"/>
      <c r="N16" s="150"/>
      <c r="O16" s="150"/>
      <c r="P16" s="150"/>
      <c r="Q16" s="150"/>
    </row>
    <row r="17" spans="1:10" s="30" customFormat="1" ht="13.5" customHeight="1">
      <c r="A17" s="730"/>
      <c r="B17" s="730"/>
      <c r="C17" s="730"/>
      <c r="D17" s="730"/>
      <c r="E17" s="132"/>
      <c r="F17" s="132"/>
      <c r="G17" s="132"/>
      <c r="H17" s="132"/>
      <c r="I17" s="132"/>
      <c r="J17" s="132"/>
    </row>
    <row r="18" spans="1:10" s="30" customFormat="1" ht="13.5" customHeight="1">
      <c r="A18" s="730"/>
      <c r="B18" s="730"/>
      <c r="C18" s="730"/>
      <c r="D18" s="730"/>
      <c r="E18" s="100"/>
      <c r="F18" s="100"/>
      <c r="G18" s="100"/>
      <c r="H18" s="52"/>
      <c r="I18" s="52"/>
      <c r="J18" s="52"/>
    </row>
    <row r="19" spans="1:12" s="76" customFormat="1" ht="15" customHeight="1" thickBot="1">
      <c r="A19" s="151" t="s">
        <v>183</v>
      </c>
      <c r="B19" s="157"/>
      <c r="C19" s="157"/>
      <c r="D19" s="157"/>
      <c r="E19" s="157"/>
      <c r="F19" s="157"/>
      <c r="G19" s="157"/>
      <c r="H19" s="984" t="s">
        <v>358</v>
      </c>
      <c r="I19" s="984"/>
      <c r="J19" s="984"/>
      <c r="K19" s="158"/>
      <c r="L19" s="158"/>
    </row>
    <row r="20" spans="1:12" s="76" customFormat="1" ht="19.5" customHeight="1">
      <c r="A20" s="1024" t="s">
        <v>212</v>
      </c>
      <c r="B20" s="1027" t="s">
        <v>213</v>
      </c>
      <c r="C20" s="526" t="s">
        <v>214</v>
      </c>
      <c r="D20" s="1029" t="s">
        <v>215</v>
      </c>
      <c r="E20" s="1030"/>
      <c r="F20" s="1029" t="s">
        <v>216</v>
      </c>
      <c r="G20" s="1030"/>
      <c r="H20" s="1017" t="s">
        <v>217</v>
      </c>
      <c r="I20" s="1018"/>
      <c r="J20" s="1018"/>
      <c r="K20" s="1003"/>
      <c r="L20" s="1003"/>
    </row>
    <row r="21" spans="1:12" s="76" customFormat="1" ht="19.5" customHeight="1">
      <c r="A21" s="1025"/>
      <c r="B21" s="1028"/>
      <c r="C21" s="528">
        <f>SUM(D21:J21)</f>
        <v>41128</v>
      </c>
      <c r="D21" s="1031">
        <v>32877</v>
      </c>
      <c r="E21" s="1031"/>
      <c r="F21" s="1031">
        <v>6674</v>
      </c>
      <c r="G21" s="1031"/>
      <c r="H21" s="1011">
        <v>1577</v>
      </c>
      <c r="I21" s="1012"/>
      <c r="J21" s="1012"/>
      <c r="K21" s="1004"/>
      <c r="L21" s="1004"/>
    </row>
    <row r="22" spans="1:12" s="76" customFormat="1" ht="19.5" customHeight="1">
      <c r="A22" s="1025"/>
      <c r="B22" s="1019" t="s">
        <v>218</v>
      </c>
      <c r="C22" s="527" t="s">
        <v>219</v>
      </c>
      <c r="D22" s="159" t="s">
        <v>220</v>
      </c>
      <c r="E22" s="1022" t="s">
        <v>202</v>
      </c>
      <c r="F22" s="1023"/>
      <c r="G22" s="159" t="s">
        <v>221</v>
      </c>
      <c r="H22" s="1019" t="s">
        <v>222</v>
      </c>
      <c r="I22" s="1005" t="s">
        <v>223</v>
      </c>
      <c r="J22" s="1007"/>
      <c r="K22" s="1005" t="s">
        <v>224</v>
      </c>
      <c r="L22" s="1006"/>
    </row>
    <row r="23" spans="1:12" s="76" customFormat="1" ht="19.5" customHeight="1" thickBot="1">
      <c r="A23" s="1026"/>
      <c r="B23" s="1021"/>
      <c r="C23" s="529">
        <f>SUM(D23:G23)</f>
        <v>151829</v>
      </c>
      <c r="D23" s="367">
        <v>69854</v>
      </c>
      <c r="E23" s="1009">
        <v>23645</v>
      </c>
      <c r="F23" s="1016"/>
      <c r="G23" s="367">
        <v>58330</v>
      </c>
      <c r="H23" s="1020"/>
      <c r="I23" s="1009">
        <v>92</v>
      </c>
      <c r="J23" s="1016"/>
      <c r="K23" s="1009">
        <v>20074</v>
      </c>
      <c r="L23" s="1010"/>
    </row>
    <row r="24" spans="1:12" s="76" customFormat="1" ht="13.5" customHeight="1">
      <c r="A24" s="160"/>
      <c r="B24" s="161"/>
      <c r="C24" s="161"/>
      <c r="D24" s="161"/>
      <c r="E24" s="161"/>
      <c r="F24" s="161"/>
      <c r="G24" s="161"/>
      <c r="H24" s="161"/>
      <c r="I24" s="161"/>
      <c r="J24" s="161"/>
      <c r="K24" s="145"/>
      <c r="L24" s="129"/>
    </row>
    <row r="25" spans="1:12" s="76" customFormat="1" ht="15" customHeight="1" thickBot="1">
      <c r="A25" s="151" t="s">
        <v>209</v>
      </c>
      <c r="B25" s="157"/>
      <c r="C25" s="157"/>
      <c r="D25" s="157"/>
      <c r="E25" s="157"/>
      <c r="F25" s="157"/>
      <c r="G25" s="157"/>
      <c r="H25" s="984" t="s">
        <v>358</v>
      </c>
      <c r="I25" s="984"/>
      <c r="J25" s="984"/>
      <c r="K25" s="158"/>
      <c r="L25" s="158"/>
    </row>
    <row r="26" spans="1:12" s="76" customFormat="1" ht="19.5" customHeight="1">
      <c r="A26" s="1024" t="s">
        <v>212</v>
      </c>
      <c r="B26" s="1027" t="s">
        <v>213</v>
      </c>
      <c r="C26" s="526" t="s">
        <v>214</v>
      </c>
      <c r="D26" s="1029" t="s">
        <v>215</v>
      </c>
      <c r="E26" s="1030"/>
      <c r="F26" s="1029" t="s">
        <v>216</v>
      </c>
      <c r="G26" s="1030"/>
      <c r="H26" s="1017" t="s">
        <v>217</v>
      </c>
      <c r="I26" s="1018"/>
      <c r="J26" s="1018"/>
      <c r="K26" s="1003"/>
      <c r="L26" s="1003"/>
    </row>
    <row r="27" spans="1:12" s="76" customFormat="1" ht="19.5" customHeight="1">
      <c r="A27" s="1025"/>
      <c r="B27" s="1028"/>
      <c r="C27" s="528">
        <f>SUM(D27:J27)</f>
        <v>15726</v>
      </c>
      <c r="D27" s="1031">
        <v>8791</v>
      </c>
      <c r="E27" s="1031"/>
      <c r="F27" s="1031">
        <v>6601</v>
      </c>
      <c r="G27" s="1031"/>
      <c r="H27" s="1011">
        <v>334</v>
      </c>
      <c r="I27" s="1012"/>
      <c r="J27" s="1012"/>
      <c r="K27" s="1004"/>
      <c r="L27" s="1004"/>
    </row>
    <row r="28" spans="1:12" s="76" customFormat="1" ht="19.5" customHeight="1">
      <c r="A28" s="1025"/>
      <c r="B28" s="1019" t="s">
        <v>218</v>
      </c>
      <c r="C28" s="527" t="s">
        <v>219</v>
      </c>
      <c r="D28" s="159" t="s">
        <v>220</v>
      </c>
      <c r="E28" s="1022" t="s">
        <v>202</v>
      </c>
      <c r="F28" s="1023"/>
      <c r="G28" s="159" t="s">
        <v>221</v>
      </c>
      <c r="H28" s="1019" t="s">
        <v>222</v>
      </c>
      <c r="I28" s="1005" t="s">
        <v>223</v>
      </c>
      <c r="J28" s="1007"/>
      <c r="K28" s="1005" t="s">
        <v>224</v>
      </c>
      <c r="L28" s="1006"/>
    </row>
    <row r="29" spans="1:12" s="76" customFormat="1" ht="19.5" customHeight="1" thickBot="1">
      <c r="A29" s="1026"/>
      <c r="B29" s="1021"/>
      <c r="C29" s="529">
        <f>SUM(D29:G29)</f>
        <v>44852</v>
      </c>
      <c r="D29" s="1013">
        <v>27110</v>
      </c>
      <c r="E29" s="1014"/>
      <c r="F29" s="1015"/>
      <c r="G29" s="367">
        <v>17742</v>
      </c>
      <c r="H29" s="1020"/>
      <c r="I29" s="1009">
        <v>21</v>
      </c>
      <c r="J29" s="1016"/>
      <c r="K29" s="1009">
        <v>2116</v>
      </c>
      <c r="L29" s="1010"/>
    </row>
    <row r="30" spans="1:11" s="162" customFormat="1" ht="16.5" customHeight="1">
      <c r="A30" s="1008" t="s">
        <v>210</v>
      </c>
      <c r="B30" s="1008"/>
      <c r="C30" s="1008"/>
      <c r="D30" s="1008" t="s">
        <v>225</v>
      </c>
      <c r="E30" s="1008"/>
      <c r="F30" s="1008"/>
      <c r="G30" s="1008"/>
      <c r="H30" s="1008"/>
      <c r="I30" s="163"/>
      <c r="J30" s="163"/>
      <c r="K30" s="163"/>
    </row>
    <row r="31" spans="1:17" s="61" customFormat="1" ht="13.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s="61" customFormat="1" ht="13.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s="61" customFormat="1" ht="13.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s="61" customFormat="1" ht="13.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s="61" customFormat="1" ht="13.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s="61" customFormat="1" ht="13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s="61" customFormat="1" ht="13.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s="61" customFormat="1" ht="13.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s="61" customFormat="1" ht="13.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s="61" customFormat="1" ht="13.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s="61" customFormat="1" ht="13.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17" s="61" customFormat="1" ht="13.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s="61" customFormat="1" ht="13.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1:17" s="61" customFormat="1" ht="13.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s="97" customFormat="1" ht="13.5" customHeight="1">
      <c r="A45" s="37"/>
      <c r="B45" s="37"/>
      <c r="C45" s="37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1:17" s="61" customFormat="1" ht="13.5" customHeight="1">
      <c r="A46" s="37"/>
      <c r="B46" s="37"/>
      <c r="C46" s="37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s="61" customFormat="1" ht="13.5" customHeight="1">
      <c r="A47" s="60"/>
      <c r="B47" s="8"/>
      <c r="C47" s="8"/>
      <c r="D47" s="8"/>
      <c r="E47" s="8"/>
      <c r="F47" s="8"/>
      <c r="G47" s="60"/>
      <c r="H47" s="60"/>
      <c r="I47" s="60"/>
      <c r="J47" s="95"/>
      <c r="K47" s="8"/>
      <c r="L47" s="8"/>
      <c r="M47" s="8"/>
      <c r="N47" s="8"/>
      <c r="O47" s="95"/>
      <c r="P47" s="95"/>
      <c r="Q47" s="60"/>
    </row>
    <row r="48" spans="1:17" s="61" customFormat="1" ht="13.5" customHeight="1">
      <c r="A48" s="10"/>
      <c r="B48" s="10"/>
      <c r="C48" s="10"/>
      <c r="D48" s="10"/>
      <c r="E48" s="10"/>
      <c r="F48" s="10"/>
      <c r="G48" s="10"/>
      <c r="H48" s="7"/>
      <c r="I48" s="7"/>
      <c r="J48" s="7"/>
      <c r="K48" s="7"/>
      <c r="L48" s="7"/>
      <c r="M48" s="7"/>
      <c r="N48" s="7"/>
      <c r="O48" s="7"/>
      <c r="P48" s="7"/>
      <c r="Q48" s="10"/>
    </row>
    <row r="49" spans="1:17" s="61" customFormat="1" ht="13.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1:17" s="97" customFormat="1" ht="13.5" customHeight="1">
      <c r="A50" s="37"/>
      <c r="B50" s="37"/>
      <c r="C50" s="37"/>
      <c r="D50" s="37"/>
      <c r="E50" s="37"/>
      <c r="F50" s="37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1:17" s="61" customFormat="1" ht="13.5" customHeight="1">
      <c r="A51" s="37"/>
      <c r="B51" s="37"/>
      <c r="C51" s="37"/>
      <c r="D51" s="37"/>
      <c r="E51" s="37"/>
      <c r="F51" s="37"/>
      <c r="G51" s="60"/>
      <c r="H51" s="60"/>
      <c r="I51" s="60"/>
      <c r="J51" s="60"/>
      <c r="K51" s="60"/>
      <c r="L51" s="60"/>
      <c r="M51" s="60"/>
      <c r="N51" s="98"/>
      <c r="O51" s="98"/>
      <c r="P51" s="98"/>
      <c r="Q51" s="98"/>
    </row>
    <row r="52" spans="1:17" s="61" customFormat="1" ht="13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3.5" customHeight="1">
      <c r="A53" s="22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3.5" customHeight="1">
      <c r="A54" s="22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3.5" customHeight="1">
      <c r="A55" s="2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3.5" customHeight="1">
      <c r="A56" s="22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3.5" customHeight="1">
      <c r="A57" s="22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3.5" customHeight="1">
      <c r="A58" s="22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3.5" customHeight="1">
      <c r="A59" s="22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3.5" customHeight="1">
      <c r="A60" s="22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3.5" customHeight="1">
      <c r="A61" s="22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3.5" customHeight="1">
      <c r="A62" s="22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3.5" customHeight="1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3.5" customHeight="1">
      <c r="A64" s="22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3.5" customHeight="1">
      <c r="A65" s="22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3.5" customHeight="1">
      <c r="A66" s="22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13.5" customHeight="1">
      <c r="A67" s="22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3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3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3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13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3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s="39" customFormat="1" ht="13.5" customHeight="1">
      <c r="A73" s="37"/>
      <c r="B73" s="37"/>
      <c r="C73" s="37"/>
      <c r="D73" s="37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17" ht="13.5" customHeight="1">
      <c r="A74" s="37"/>
      <c r="B74" s="37"/>
      <c r="C74" s="37"/>
      <c r="D74" s="37"/>
      <c r="E74" s="23"/>
      <c r="F74" s="23"/>
      <c r="G74" s="23"/>
      <c r="H74" s="23"/>
      <c r="I74" s="23"/>
      <c r="J74" s="23"/>
      <c r="K74" s="23"/>
      <c r="L74" s="23"/>
      <c r="M74" s="65"/>
      <c r="N74" s="65"/>
      <c r="O74" s="65"/>
      <c r="P74" s="65"/>
      <c r="Q74" s="65"/>
    </row>
    <row r="75" spans="1:17" ht="13.5" customHeight="1">
      <c r="A75" s="37"/>
      <c r="B75" s="37"/>
      <c r="C75" s="37"/>
      <c r="D75" s="37"/>
      <c r="E75" s="23"/>
      <c r="F75" s="23"/>
      <c r="G75" s="23"/>
      <c r="H75" s="23"/>
      <c r="I75" s="23"/>
      <c r="J75" s="23"/>
      <c r="K75" s="23"/>
      <c r="L75" s="23"/>
      <c r="M75" s="65"/>
      <c r="N75" s="65"/>
      <c r="O75" s="65"/>
      <c r="P75" s="65"/>
      <c r="Q75" s="65"/>
    </row>
    <row r="76" spans="1:17" ht="13.5" customHeight="1">
      <c r="A76" s="66"/>
      <c r="B76" s="67"/>
      <c r="C76" s="66"/>
      <c r="D76" s="66"/>
      <c r="E76" s="67"/>
      <c r="F76" s="68"/>
      <c r="G76" s="66"/>
      <c r="H76" s="67"/>
      <c r="I76" s="68"/>
      <c r="J76" s="66"/>
      <c r="K76" s="67"/>
      <c r="L76" s="69"/>
      <c r="M76" s="66"/>
      <c r="N76" s="67"/>
      <c r="O76" s="68"/>
      <c r="P76" s="66"/>
      <c r="Q76" s="67"/>
    </row>
    <row r="77" spans="1:17" ht="18.75" customHeight="1">
      <c r="A77" s="816">
        <v>44</v>
      </c>
      <c r="B77" s="816"/>
      <c r="C77" s="816"/>
      <c r="D77" s="816"/>
      <c r="E77" s="816"/>
      <c r="F77" s="816"/>
      <c r="G77" s="816"/>
      <c r="H77" s="816"/>
      <c r="I77" s="816"/>
      <c r="J77" s="816"/>
      <c r="K77" s="23"/>
      <c r="L77" s="23"/>
      <c r="M77" s="23"/>
      <c r="N77" s="23"/>
      <c r="O77" s="23"/>
      <c r="P77" s="23"/>
      <c r="Q77" s="23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</sheetData>
  <mergeCells count="79">
    <mergeCell ref="A14:C14"/>
    <mergeCell ref="A30:C30"/>
    <mergeCell ref="A77:J77"/>
    <mergeCell ref="A1:D2"/>
    <mergeCell ref="G2:H2"/>
    <mergeCell ref="A4:B4"/>
    <mergeCell ref="A5:B5"/>
    <mergeCell ref="A10:B10"/>
    <mergeCell ref="H11:I11"/>
    <mergeCell ref="A11:B11"/>
    <mergeCell ref="E4:F4"/>
    <mergeCell ref="E5:F5"/>
    <mergeCell ref="E10:F10"/>
    <mergeCell ref="E11:F11"/>
    <mergeCell ref="I3:L3"/>
    <mergeCell ref="I9:L9"/>
    <mergeCell ref="H7:I7"/>
    <mergeCell ref="J7:K7"/>
    <mergeCell ref="A17:D18"/>
    <mergeCell ref="J4:K4"/>
    <mergeCell ref="J5:K5"/>
    <mergeCell ref="J10:K10"/>
    <mergeCell ref="J11:K11"/>
    <mergeCell ref="H4:I4"/>
    <mergeCell ref="H5:I5"/>
    <mergeCell ref="H10:I10"/>
    <mergeCell ref="A7:B7"/>
    <mergeCell ref="E7:F7"/>
    <mergeCell ref="A20:A23"/>
    <mergeCell ref="B20:B21"/>
    <mergeCell ref="D20:E20"/>
    <mergeCell ref="F20:G20"/>
    <mergeCell ref="B22:B23"/>
    <mergeCell ref="E22:F22"/>
    <mergeCell ref="D21:E21"/>
    <mergeCell ref="F21:G21"/>
    <mergeCell ref="E23:F23"/>
    <mergeCell ref="K23:L23"/>
    <mergeCell ref="H21:J21"/>
    <mergeCell ref="H20:J20"/>
    <mergeCell ref="A26:A29"/>
    <mergeCell ref="B26:B27"/>
    <mergeCell ref="D26:E26"/>
    <mergeCell ref="F26:G26"/>
    <mergeCell ref="D27:E27"/>
    <mergeCell ref="F27:G27"/>
    <mergeCell ref="I28:J28"/>
    <mergeCell ref="I23:J23"/>
    <mergeCell ref="H26:J26"/>
    <mergeCell ref="H22:H23"/>
    <mergeCell ref="B28:B29"/>
    <mergeCell ref="E28:F28"/>
    <mergeCell ref="H28:H29"/>
    <mergeCell ref="I29:J29"/>
    <mergeCell ref="D30:H30"/>
    <mergeCell ref="K26:L26"/>
    <mergeCell ref="K27:L27"/>
    <mergeCell ref="K28:L28"/>
    <mergeCell ref="K29:L29"/>
    <mergeCell ref="H27:J27"/>
    <mergeCell ref="D29:F29"/>
    <mergeCell ref="H19:J19"/>
    <mergeCell ref="H25:J25"/>
    <mergeCell ref="A13:B13"/>
    <mergeCell ref="E13:F13"/>
    <mergeCell ref="H13:I13"/>
    <mergeCell ref="J13:K13"/>
    <mergeCell ref="K20:L20"/>
    <mergeCell ref="K21:L21"/>
    <mergeCell ref="K22:L22"/>
    <mergeCell ref="I22:J22"/>
    <mergeCell ref="A6:B6"/>
    <mergeCell ref="E6:F6"/>
    <mergeCell ref="H6:I6"/>
    <mergeCell ref="J6:K6"/>
    <mergeCell ref="A12:B12"/>
    <mergeCell ref="E12:F12"/>
    <mergeCell ref="H12:I12"/>
    <mergeCell ref="J12:K12"/>
  </mergeCells>
  <printOptions/>
  <pageMargins left="0.3937007874015748" right="0.9055118110236221" top="0.7874015748031497" bottom="0.7874015748031497" header="0.3937007874015748" footer="0.5905511811023623"/>
  <pageSetup horizontalDpi="300" verticalDpi="300" orientation="portrait" paperSize="9" r:id="rId2"/>
  <headerFooter alignWithMargins="0">
    <oddHeader>&amp;L&amp;"ＭＳ Ｐゴシック,太字"&amp;10教育・文化</oddHeader>
    <oddFooter>&amp;C&amp;"ＭＳ 明朝,標準"&amp;10 56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P40"/>
  <sheetViews>
    <sheetView showGridLines="0" view="pageBreakPreview" zoomScaleSheetLayoutView="100" workbookViewId="0" topLeftCell="A16">
      <selection activeCell="U14" sqref="U14"/>
    </sheetView>
  </sheetViews>
  <sheetFormatPr defaultColWidth="9.00390625" defaultRowHeight="13.5"/>
  <cols>
    <col min="1" max="1" width="9.75390625" style="165" customWidth="1"/>
    <col min="2" max="3" width="0.6171875" style="165" customWidth="1"/>
    <col min="4" max="4" width="7.125" style="165" customWidth="1"/>
    <col min="5" max="5" width="0.5" style="165" customWidth="1"/>
    <col min="6" max="6" width="0.6171875" style="165" customWidth="1"/>
    <col min="7" max="7" width="7.125" style="165" customWidth="1"/>
    <col min="8" max="9" width="0.6171875" style="165" customWidth="1"/>
    <col min="10" max="10" width="7.125" style="165" customWidth="1"/>
    <col min="11" max="12" width="0.6171875" style="165" customWidth="1"/>
    <col min="13" max="13" width="7.125" style="165" customWidth="1"/>
    <col min="14" max="15" width="0.6171875" style="165" customWidth="1"/>
    <col min="16" max="16" width="7.125" style="165" customWidth="1"/>
    <col min="17" max="18" width="0.6171875" style="165" customWidth="1"/>
    <col min="19" max="19" width="7.125" style="165" customWidth="1"/>
    <col min="20" max="21" width="0.6171875" style="165" customWidth="1"/>
    <col min="22" max="22" width="7.125" style="165" customWidth="1"/>
    <col min="23" max="24" width="0.6171875" style="165" customWidth="1"/>
    <col min="25" max="25" width="7.125" style="165" customWidth="1"/>
    <col min="26" max="27" width="0.6171875" style="165" customWidth="1"/>
    <col min="28" max="28" width="7.125" style="165" customWidth="1"/>
    <col min="29" max="30" width="0.6171875" style="165" customWidth="1"/>
    <col min="31" max="31" width="7.125" style="169" customWidth="1"/>
    <col min="32" max="33" width="0.6171875" style="165" customWidth="1"/>
    <col min="34" max="34" width="9.00390625" style="169" customWidth="1"/>
    <col min="35" max="36" width="0.6171875" style="169" customWidth="1"/>
    <col min="37" max="16384" width="9.00390625" style="169" customWidth="1"/>
  </cols>
  <sheetData>
    <row r="1" spans="1:15" ht="13.5" customHeight="1">
      <c r="A1" s="1059"/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64"/>
      <c r="O1" s="164"/>
    </row>
    <row r="2" spans="1:32" ht="13.5" customHeight="1">
      <c r="A2" s="1059"/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64"/>
      <c r="O2" s="164"/>
      <c r="P2" s="166"/>
      <c r="Q2" s="166"/>
      <c r="R2" s="166"/>
      <c r="S2" s="166"/>
      <c r="T2" s="166"/>
      <c r="U2" s="166"/>
      <c r="V2" s="166"/>
      <c r="W2" s="166"/>
      <c r="X2" s="166"/>
      <c r="Y2" s="1056"/>
      <c r="Z2" s="1056"/>
      <c r="AA2" s="1056"/>
      <c r="AB2" s="1056"/>
      <c r="AC2" s="166"/>
      <c r="AF2" s="166"/>
    </row>
    <row r="3" spans="1:32" ht="15.75" thickBot="1">
      <c r="A3" s="167" t="s">
        <v>227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6"/>
      <c r="Q3" s="166"/>
      <c r="R3" s="166"/>
      <c r="S3" s="166"/>
      <c r="T3" s="166"/>
      <c r="U3" s="166"/>
      <c r="V3" s="166"/>
      <c r="W3" s="166"/>
      <c r="X3" s="166"/>
      <c r="Y3" s="558" t="s">
        <v>678</v>
      </c>
      <c r="Z3" s="166"/>
      <c r="AA3" s="166"/>
      <c r="AC3" s="168"/>
      <c r="AF3" s="168"/>
    </row>
    <row r="4" spans="1:33" ht="31.5" customHeight="1">
      <c r="A4" s="1057" t="s">
        <v>228</v>
      </c>
      <c r="B4" s="1058"/>
      <c r="C4" s="170"/>
      <c r="D4" s="171" t="s">
        <v>229</v>
      </c>
      <c r="E4" s="172"/>
      <c r="F4" s="171"/>
      <c r="G4" s="173" t="s">
        <v>230</v>
      </c>
      <c r="H4" s="171"/>
      <c r="I4" s="174"/>
      <c r="J4" s="171" t="s">
        <v>231</v>
      </c>
      <c r="K4" s="172"/>
      <c r="L4" s="174"/>
      <c r="M4" s="171" t="s">
        <v>232</v>
      </c>
      <c r="N4" s="172"/>
      <c r="O4" s="171"/>
      <c r="P4" s="173" t="s">
        <v>233</v>
      </c>
      <c r="Q4" s="171"/>
      <c r="R4" s="174"/>
      <c r="S4" s="171" t="s">
        <v>234</v>
      </c>
      <c r="T4" s="171"/>
      <c r="U4" s="175"/>
      <c r="V4" s="171" t="s">
        <v>235</v>
      </c>
      <c r="W4" s="176"/>
      <c r="X4" s="174"/>
      <c r="Y4" s="171" t="s">
        <v>236</v>
      </c>
      <c r="Z4" s="171"/>
      <c r="AB4" s="169"/>
      <c r="AC4" s="169"/>
      <c r="AD4" s="169"/>
      <c r="AF4" s="169"/>
      <c r="AG4" s="169"/>
    </row>
    <row r="5" spans="1:32" s="185" customFormat="1" ht="19.5" customHeight="1">
      <c r="A5" s="177" t="s">
        <v>237</v>
      </c>
      <c r="B5" s="178"/>
      <c r="C5" s="179"/>
      <c r="D5" s="180">
        <v>271</v>
      </c>
      <c r="E5" s="180"/>
      <c r="F5" s="180"/>
      <c r="G5" s="180">
        <v>325</v>
      </c>
      <c r="H5" s="180"/>
      <c r="I5" s="180"/>
      <c r="J5" s="180">
        <v>29</v>
      </c>
      <c r="K5" s="180"/>
      <c r="L5" s="180"/>
      <c r="M5" s="180">
        <v>80</v>
      </c>
      <c r="N5" s="180"/>
      <c r="O5" s="180"/>
      <c r="P5" s="180">
        <v>60</v>
      </c>
      <c r="Q5" s="180"/>
      <c r="R5" s="180"/>
      <c r="S5" s="180">
        <v>209</v>
      </c>
      <c r="T5" s="180"/>
      <c r="U5" s="181"/>
      <c r="V5" s="180">
        <v>150</v>
      </c>
      <c r="W5" s="181"/>
      <c r="X5" s="180"/>
      <c r="Y5" s="180">
        <v>79</v>
      </c>
      <c r="Z5" s="182"/>
      <c r="AA5" s="183"/>
      <c r="AB5" s="184"/>
      <c r="AC5" s="184"/>
      <c r="AD5" s="184"/>
      <c r="AE5" s="184"/>
      <c r="AF5" s="184"/>
    </row>
    <row r="6" spans="1:32" s="185" customFormat="1" ht="19.5" customHeight="1">
      <c r="A6" s="177" t="s">
        <v>238</v>
      </c>
      <c r="B6" s="186"/>
      <c r="C6" s="187"/>
      <c r="D6" s="188">
        <v>13745</v>
      </c>
      <c r="E6" s="188"/>
      <c r="F6" s="188"/>
      <c r="G6" s="188">
        <v>20011</v>
      </c>
      <c r="H6" s="188"/>
      <c r="I6" s="188"/>
      <c r="J6" s="188">
        <v>1277</v>
      </c>
      <c r="K6" s="188"/>
      <c r="L6" s="188"/>
      <c r="M6" s="188">
        <v>627</v>
      </c>
      <c r="N6" s="188"/>
      <c r="O6" s="188"/>
      <c r="P6" s="188">
        <v>1140</v>
      </c>
      <c r="Q6" s="188"/>
      <c r="R6" s="188"/>
      <c r="S6" s="188">
        <v>3937</v>
      </c>
      <c r="T6" s="188"/>
      <c r="U6" s="184"/>
      <c r="V6" s="188">
        <v>6110</v>
      </c>
      <c r="W6" s="184"/>
      <c r="X6" s="188"/>
      <c r="Y6" s="188">
        <v>4505</v>
      </c>
      <c r="Z6" s="182"/>
      <c r="AA6" s="189"/>
      <c r="AB6" s="184"/>
      <c r="AC6" s="184"/>
      <c r="AD6" s="184"/>
      <c r="AE6" s="184"/>
      <c r="AF6" s="184"/>
    </row>
    <row r="7" spans="1:33" s="185" customFormat="1" ht="19.5" customHeight="1">
      <c r="A7" s="177" t="s">
        <v>239</v>
      </c>
      <c r="B7" s="178"/>
      <c r="C7" s="597"/>
      <c r="D7" s="598">
        <f>ROUND(D6/D5,1)</f>
        <v>50.7</v>
      </c>
      <c r="E7" s="598"/>
      <c r="F7" s="598"/>
      <c r="G7" s="598">
        <f>ROUND(G6/G5,1)</f>
        <v>61.6</v>
      </c>
      <c r="H7" s="598"/>
      <c r="I7" s="598"/>
      <c r="J7" s="598">
        <f>ROUND(J6/J5,1)</f>
        <v>44</v>
      </c>
      <c r="K7" s="598"/>
      <c r="L7" s="598"/>
      <c r="M7" s="598">
        <f>ROUND(M6/M5,1)</f>
        <v>7.8</v>
      </c>
      <c r="N7" s="598"/>
      <c r="O7" s="598"/>
      <c r="P7" s="598">
        <f>ROUND(P6/P5,1)</f>
        <v>19</v>
      </c>
      <c r="Q7" s="598"/>
      <c r="R7" s="598"/>
      <c r="S7" s="598">
        <f>ROUND(S6/S5,1)</f>
        <v>18.8</v>
      </c>
      <c r="T7" s="598"/>
      <c r="U7" s="599"/>
      <c r="V7" s="598">
        <f>ROUND(V6/V5,1)</f>
        <v>40.7</v>
      </c>
      <c r="W7" s="599"/>
      <c r="X7" s="598"/>
      <c r="Y7" s="598">
        <f>ROUND(Y6/Y5,1)</f>
        <v>57</v>
      </c>
      <c r="Z7" s="600"/>
      <c r="AA7" s="189"/>
      <c r="AB7" s="184"/>
      <c r="AC7" s="184"/>
      <c r="AD7" s="184"/>
      <c r="AE7" s="184"/>
      <c r="AG7" s="184"/>
    </row>
    <row r="8" spans="1:33" ht="4.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Y8" s="193"/>
      <c r="Z8" s="193"/>
      <c r="AA8" s="193"/>
      <c r="AB8" s="601"/>
      <c r="AC8" s="602"/>
      <c r="AD8" s="193"/>
      <c r="AF8" s="185"/>
      <c r="AG8" s="194"/>
    </row>
    <row r="9" spans="1:33" ht="15" customHeight="1">
      <c r="A9" s="1044" t="s">
        <v>240</v>
      </c>
      <c r="B9" s="1045"/>
      <c r="C9" s="218"/>
      <c r="D9" s="1061" t="s">
        <v>241</v>
      </c>
      <c r="E9" s="1061"/>
      <c r="F9" s="1061"/>
      <c r="G9" s="1061"/>
      <c r="H9" s="1061"/>
      <c r="I9" s="1061"/>
      <c r="J9" s="1061"/>
      <c r="K9" s="1061"/>
      <c r="L9" s="1061"/>
      <c r="M9" s="1061"/>
      <c r="N9" s="603"/>
      <c r="O9" s="604"/>
      <c r="P9" s="1060" t="s">
        <v>242</v>
      </c>
      <c r="Q9" s="1060"/>
      <c r="R9" s="1060"/>
      <c r="S9" s="1060"/>
      <c r="T9" s="1060"/>
      <c r="U9" s="1060"/>
      <c r="V9" s="1060"/>
      <c r="W9" s="605"/>
      <c r="X9" s="604"/>
      <c r="Y9" s="1060" t="s">
        <v>243</v>
      </c>
      <c r="Z9" s="1060"/>
      <c r="AA9" s="1060"/>
      <c r="AB9" s="1060"/>
      <c r="AC9" s="211"/>
      <c r="AD9" s="226"/>
      <c r="AE9" s="1040" t="s">
        <v>244</v>
      </c>
      <c r="AF9" s="181"/>
      <c r="AG9" s="194"/>
    </row>
    <row r="10" spans="1:33" ht="31.5" customHeight="1">
      <c r="A10" s="1046"/>
      <c r="B10" s="1047"/>
      <c r="C10" s="196"/>
      <c r="D10" s="201" t="s">
        <v>245</v>
      </c>
      <c r="E10" s="197"/>
      <c r="F10" s="198"/>
      <c r="G10" s="201" t="s">
        <v>246</v>
      </c>
      <c r="H10" s="199"/>
      <c r="I10" s="198"/>
      <c r="J10" s="200" t="s">
        <v>247</v>
      </c>
      <c r="K10" s="197"/>
      <c r="L10" s="198"/>
      <c r="M10" s="200" t="s">
        <v>248</v>
      </c>
      <c r="N10" s="197"/>
      <c r="O10" s="198"/>
      <c r="P10" s="200" t="s">
        <v>249</v>
      </c>
      <c r="Q10" s="197"/>
      <c r="R10" s="198"/>
      <c r="S10" s="201" t="s">
        <v>250</v>
      </c>
      <c r="T10" s="197"/>
      <c r="U10" s="198"/>
      <c r="V10" s="201" t="s">
        <v>251</v>
      </c>
      <c r="W10" s="197"/>
      <c r="X10" s="198"/>
      <c r="Y10" s="200" t="s">
        <v>252</v>
      </c>
      <c r="Z10" s="197"/>
      <c r="AA10" s="198"/>
      <c r="AB10" s="201" t="s">
        <v>253</v>
      </c>
      <c r="AC10" s="202"/>
      <c r="AD10" s="198"/>
      <c r="AE10" s="1041"/>
      <c r="AF10" s="203"/>
      <c r="AG10" s="194"/>
    </row>
    <row r="11" spans="1:33" s="185" customFormat="1" ht="19.5" customHeight="1">
      <c r="A11" s="177" t="s">
        <v>237</v>
      </c>
      <c r="B11" s="178"/>
      <c r="C11" s="204"/>
      <c r="D11" s="180">
        <v>286</v>
      </c>
      <c r="E11" s="180"/>
      <c r="F11" s="180"/>
      <c r="G11" s="180">
        <v>49</v>
      </c>
      <c r="H11" s="180"/>
      <c r="I11" s="180"/>
      <c r="J11" s="180">
        <v>227</v>
      </c>
      <c r="K11" s="180"/>
      <c r="L11" s="180"/>
      <c r="M11" s="180">
        <v>64</v>
      </c>
      <c r="N11" s="180"/>
      <c r="O11" s="180"/>
      <c r="P11" s="180">
        <v>46</v>
      </c>
      <c r="Q11" s="180"/>
      <c r="R11" s="180"/>
      <c r="S11" s="180">
        <v>84</v>
      </c>
      <c r="T11" s="180"/>
      <c r="U11" s="180"/>
      <c r="V11" s="180">
        <v>12</v>
      </c>
      <c r="W11" s="180"/>
      <c r="X11" s="180"/>
      <c r="Y11" s="180">
        <v>60</v>
      </c>
      <c r="Z11" s="180"/>
      <c r="AA11" s="180"/>
      <c r="AB11" s="180">
        <v>40</v>
      </c>
      <c r="AC11" s="180"/>
      <c r="AD11" s="180"/>
      <c r="AE11" s="180">
        <v>359</v>
      </c>
      <c r="AF11" s="180"/>
      <c r="AG11" s="184"/>
    </row>
    <row r="12" spans="1:34" s="185" customFormat="1" ht="19.5" customHeight="1">
      <c r="A12" s="177" t="s">
        <v>238</v>
      </c>
      <c r="B12" s="186"/>
      <c r="C12" s="187"/>
      <c r="D12" s="188">
        <v>23063</v>
      </c>
      <c r="E12" s="188"/>
      <c r="F12" s="188"/>
      <c r="G12" s="188">
        <v>1722</v>
      </c>
      <c r="H12" s="188"/>
      <c r="I12" s="188"/>
      <c r="J12" s="188">
        <v>3051</v>
      </c>
      <c r="K12" s="188"/>
      <c r="L12" s="188"/>
      <c r="M12" s="188">
        <v>1920</v>
      </c>
      <c r="N12" s="188"/>
      <c r="O12" s="188"/>
      <c r="P12" s="188">
        <v>3229</v>
      </c>
      <c r="Q12" s="188"/>
      <c r="R12" s="188"/>
      <c r="S12" s="188">
        <v>1581</v>
      </c>
      <c r="T12" s="188"/>
      <c r="U12" s="188"/>
      <c r="V12" s="188">
        <v>352</v>
      </c>
      <c r="W12" s="188"/>
      <c r="X12" s="188"/>
      <c r="Y12" s="188">
        <v>3356</v>
      </c>
      <c r="Z12" s="188"/>
      <c r="AA12" s="188"/>
      <c r="AB12" s="188">
        <v>366</v>
      </c>
      <c r="AC12" s="188"/>
      <c r="AD12" s="188"/>
      <c r="AE12" s="188">
        <v>13992</v>
      </c>
      <c r="AF12" s="188"/>
      <c r="AG12" s="184"/>
      <c r="AH12" s="184"/>
    </row>
    <row r="13" spans="1:33" s="185" customFormat="1" ht="19.5" customHeight="1">
      <c r="A13" s="204" t="s">
        <v>239</v>
      </c>
      <c r="B13" s="606"/>
      <c r="C13" s="215"/>
      <c r="D13" s="607">
        <f>ROUND(D12/D11,1)</f>
        <v>80.6</v>
      </c>
      <c r="E13" s="607"/>
      <c r="F13" s="607"/>
      <c r="G13" s="607">
        <f>ROUND(G12/G11,1)</f>
        <v>35.1</v>
      </c>
      <c r="H13" s="607"/>
      <c r="I13" s="607"/>
      <c r="J13" s="607">
        <f>ROUND(J12/J11,1)</f>
        <v>13.4</v>
      </c>
      <c r="K13" s="607"/>
      <c r="L13" s="607"/>
      <c r="M13" s="607">
        <f>ROUND(M12/M11,1)</f>
        <v>30</v>
      </c>
      <c r="N13" s="607"/>
      <c r="O13" s="607"/>
      <c r="P13" s="607">
        <f>ROUND(P12/P11,1)</f>
        <v>70.2</v>
      </c>
      <c r="Q13" s="607"/>
      <c r="R13" s="607"/>
      <c r="S13" s="607">
        <f>ROUND(S12/S11,1)</f>
        <v>18.8</v>
      </c>
      <c r="T13" s="607"/>
      <c r="U13" s="607"/>
      <c r="V13" s="607">
        <f>ROUND(V12/V11,1)</f>
        <v>29.3</v>
      </c>
      <c r="W13" s="607"/>
      <c r="X13" s="607"/>
      <c r="Y13" s="607">
        <f>ROUND(Y12/Y11,1)</f>
        <v>55.9</v>
      </c>
      <c r="Z13" s="607"/>
      <c r="AA13" s="607"/>
      <c r="AB13" s="607">
        <f>ROUND(AB12/AB11,1)</f>
        <v>9.2</v>
      </c>
      <c r="AC13" s="608"/>
      <c r="AD13" s="607"/>
      <c r="AE13" s="607">
        <f>ROUND(AE12/AE11,1)</f>
        <v>39</v>
      </c>
      <c r="AF13" s="188"/>
      <c r="AG13" s="184"/>
    </row>
    <row r="14" spans="1:35" ht="4.5" customHeight="1">
      <c r="A14" s="610"/>
      <c r="B14" s="610"/>
      <c r="C14" s="610"/>
      <c r="D14" s="610"/>
      <c r="E14" s="610"/>
      <c r="F14" s="610"/>
      <c r="G14" s="610"/>
      <c r="H14" s="610"/>
      <c r="I14" s="610"/>
      <c r="J14" s="610"/>
      <c r="K14" s="610"/>
      <c r="L14" s="610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A14" s="611"/>
      <c r="AB14" s="611"/>
      <c r="AC14" s="612"/>
      <c r="AD14" s="611"/>
      <c r="AE14" s="613"/>
      <c r="AF14" s="611"/>
      <c r="AG14" s="184"/>
      <c r="AH14" s="185"/>
      <c r="AI14" s="185"/>
    </row>
    <row r="15" spans="1:40" ht="15.75" customHeight="1">
      <c r="A15" s="1052" t="s">
        <v>240</v>
      </c>
      <c r="B15" s="1053"/>
      <c r="C15" s="227"/>
      <c r="D15" s="1055" t="s">
        <v>254</v>
      </c>
      <c r="E15" s="1055"/>
      <c r="F15" s="1055"/>
      <c r="G15" s="1055"/>
      <c r="H15" s="1055"/>
      <c r="I15" s="1055"/>
      <c r="J15" s="1055"/>
      <c r="K15" s="1055"/>
      <c r="L15" s="1055"/>
      <c r="M15" s="1055"/>
      <c r="N15" s="1055"/>
      <c r="O15" s="1055"/>
      <c r="P15" s="1055"/>
      <c r="Q15" s="1055"/>
      <c r="R15" s="1055"/>
      <c r="S15" s="1055"/>
      <c r="T15" s="1055"/>
      <c r="U15" s="1055"/>
      <c r="V15" s="1055"/>
      <c r="W15" s="1055"/>
      <c r="X15" s="1055"/>
      <c r="Y15" s="1055"/>
      <c r="Z15" s="1055"/>
      <c r="AA15" s="1055"/>
      <c r="AB15" s="1055"/>
      <c r="AC15" s="609"/>
      <c r="AD15" s="206"/>
      <c r="AE15" s="206"/>
      <c r="AF15" s="206"/>
      <c r="AG15" s="206"/>
      <c r="AH15" s="206"/>
      <c r="AI15" s="206"/>
      <c r="AJ15" s="206"/>
      <c r="AK15" s="207"/>
      <c r="AL15" s="184"/>
      <c r="AM15" s="185"/>
      <c r="AN15" s="185"/>
    </row>
    <row r="16" spans="1:42" ht="31.5" customHeight="1">
      <c r="A16" s="1046"/>
      <c r="B16" s="1047"/>
      <c r="C16" s="208"/>
      <c r="D16" s="209" t="s">
        <v>255</v>
      </c>
      <c r="E16" s="210"/>
      <c r="F16" s="211"/>
      <c r="G16" s="209" t="s">
        <v>256</v>
      </c>
      <c r="H16" s="210"/>
      <c r="I16" s="212"/>
      <c r="J16" s="209" t="s">
        <v>257</v>
      </c>
      <c r="K16" s="210"/>
      <c r="L16" s="212"/>
      <c r="M16" s="209" t="s">
        <v>258</v>
      </c>
      <c r="N16" s="210"/>
      <c r="O16" s="212"/>
      <c r="P16" s="209" t="s">
        <v>259</v>
      </c>
      <c r="Q16" s="210"/>
      <c r="R16" s="212"/>
      <c r="S16" s="209" t="s">
        <v>260</v>
      </c>
      <c r="T16" s="210"/>
      <c r="U16" s="212"/>
      <c r="V16" s="209" t="s">
        <v>261</v>
      </c>
      <c r="W16" s="210"/>
      <c r="X16" s="212"/>
      <c r="Y16" s="209" t="s">
        <v>262</v>
      </c>
      <c r="Z16" s="210"/>
      <c r="AA16" s="213"/>
      <c r="AB16" s="209" t="s">
        <v>263</v>
      </c>
      <c r="AC16" s="211"/>
      <c r="AD16" s="212"/>
      <c r="AE16" s="209" t="s">
        <v>264</v>
      </c>
      <c r="AF16" s="214"/>
      <c r="AG16" s="184"/>
      <c r="AH16" s="184"/>
      <c r="AI16" s="185"/>
      <c r="AP16" s="194"/>
    </row>
    <row r="17" spans="1:32" s="185" customFormat="1" ht="19.5" customHeight="1">
      <c r="A17" s="177" t="s">
        <v>237</v>
      </c>
      <c r="B17" s="178"/>
      <c r="C17" s="215"/>
      <c r="D17" s="188">
        <v>281</v>
      </c>
      <c r="E17" s="188"/>
      <c r="F17" s="188"/>
      <c r="G17" s="188">
        <v>323</v>
      </c>
      <c r="H17" s="188"/>
      <c r="I17" s="188"/>
      <c r="J17" s="188">
        <v>339</v>
      </c>
      <c r="K17" s="188"/>
      <c r="L17" s="188"/>
      <c r="M17" s="188">
        <v>354</v>
      </c>
      <c r="N17" s="188"/>
      <c r="O17" s="188"/>
      <c r="P17" s="188">
        <v>334</v>
      </c>
      <c r="Q17" s="180"/>
      <c r="R17" s="188"/>
      <c r="S17" s="188">
        <v>295</v>
      </c>
      <c r="T17" s="188"/>
      <c r="U17" s="188"/>
      <c r="V17" s="188">
        <v>238</v>
      </c>
      <c r="W17" s="188"/>
      <c r="X17" s="188"/>
      <c r="Y17" s="188">
        <v>180</v>
      </c>
      <c r="Z17" s="188"/>
      <c r="AA17" s="188"/>
      <c r="AB17" s="188">
        <v>165</v>
      </c>
      <c r="AC17" s="188"/>
      <c r="AD17" s="188"/>
      <c r="AE17" s="188">
        <v>286</v>
      </c>
      <c r="AF17" s="180"/>
    </row>
    <row r="18" spans="1:32" s="185" customFormat="1" ht="19.5" customHeight="1">
      <c r="A18" s="177" t="s">
        <v>238</v>
      </c>
      <c r="B18" s="186"/>
      <c r="C18" s="216"/>
      <c r="D18" s="188">
        <v>15323</v>
      </c>
      <c r="E18" s="188"/>
      <c r="F18" s="188"/>
      <c r="G18" s="188">
        <v>6589</v>
      </c>
      <c r="H18" s="188"/>
      <c r="I18" s="188"/>
      <c r="J18" s="188">
        <v>15195</v>
      </c>
      <c r="K18" s="188"/>
      <c r="L18" s="188"/>
      <c r="M18" s="188">
        <v>18095</v>
      </c>
      <c r="N18" s="188"/>
      <c r="O18" s="188"/>
      <c r="P18" s="188">
        <v>12135</v>
      </c>
      <c r="Q18" s="188"/>
      <c r="R18" s="188"/>
      <c r="S18" s="188">
        <v>6982</v>
      </c>
      <c r="T18" s="188"/>
      <c r="U18" s="188"/>
      <c r="V18" s="188">
        <v>4764</v>
      </c>
      <c r="W18" s="188"/>
      <c r="X18" s="188"/>
      <c r="Y18" s="188">
        <v>2273</v>
      </c>
      <c r="Z18" s="188"/>
      <c r="AA18" s="188"/>
      <c r="AB18" s="188">
        <v>3041</v>
      </c>
      <c r="AC18" s="188"/>
      <c r="AD18" s="188"/>
      <c r="AE18" s="188">
        <v>4847</v>
      </c>
      <c r="AF18" s="188"/>
    </row>
    <row r="19" spans="1:32" s="185" customFormat="1" ht="19.5" customHeight="1">
      <c r="A19" s="177" t="s">
        <v>239</v>
      </c>
      <c r="B19" s="178"/>
      <c r="C19" s="236"/>
      <c r="D19" s="598">
        <f>ROUND(D18/D17,1)</f>
        <v>54.5</v>
      </c>
      <c r="E19" s="598"/>
      <c r="F19" s="598"/>
      <c r="G19" s="598">
        <f>ROUND(G18/G17,1)</f>
        <v>20.4</v>
      </c>
      <c r="H19" s="598"/>
      <c r="I19" s="598"/>
      <c r="J19" s="598">
        <f>ROUND(J18/J17,1)</f>
        <v>44.8</v>
      </c>
      <c r="K19" s="598"/>
      <c r="L19" s="598"/>
      <c r="M19" s="598">
        <f>ROUND(M18/M17,1)</f>
        <v>51.1</v>
      </c>
      <c r="N19" s="598"/>
      <c r="O19" s="598"/>
      <c r="P19" s="598">
        <f>ROUND(P18/P17,1)</f>
        <v>36.3</v>
      </c>
      <c r="Q19" s="598"/>
      <c r="R19" s="598"/>
      <c r="S19" s="598">
        <f>ROUND(S18/S17,1)</f>
        <v>23.7</v>
      </c>
      <c r="T19" s="598"/>
      <c r="U19" s="598"/>
      <c r="V19" s="598">
        <f>ROUND(V18/V17,1)</f>
        <v>20</v>
      </c>
      <c r="W19" s="598"/>
      <c r="X19" s="598"/>
      <c r="Y19" s="598">
        <f>ROUND(Y18/Y17,1)</f>
        <v>12.6</v>
      </c>
      <c r="Z19" s="598"/>
      <c r="AA19" s="598"/>
      <c r="AB19" s="598">
        <f>ROUND(AB18/AB17,1)</f>
        <v>18.4</v>
      </c>
      <c r="AC19" s="598"/>
      <c r="AD19" s="598"/>
      <c r="AE19" s="598">
        <f>ROUND(AE18/AE17,1)</f>
        <v>16.9</v>
      </c>
      <c r="AF19" s="614"/>
    </row>
    <row r="20" spans="29:35" ht="4.5" customHeight="1">
      <c r="AC20" s="217"/>
      <c r="AD20" s="194"/>
      <c r="AE20" s="194"/>
      <c r="AF20" s="193"/>
      <c r="AG20" s="184"/>
      <c r="AH20" s="184"/>
      <c r="AI20" s="185"/>
    </row>
    <row r="21" spans="1:34" ht="15.75" customHeight="1">
      <c r="A21" s="1044" t="s">
        <v>240</v>
      </c>
      <c r="B21" s="1045"/>
      <c r="C21" s="218"/>
      <c r="D21" s="1054" t="s">
        <v>265</v>
      </c>
      <c r="E21" s="1054"/>
      <c r="F21" s="1054"/>
      <c r="G21" s="1054"/>
      <c r="H21" s="1054"/>
      <c r="I21" s="1054"/>
      <c r="J21" s="1054"/>
      <c r="K21" s="1054"/>
      <c r="L21" s="1054"/>
      <c r="M21" s="1054"/>
      <c r="N21" s="616"/>
      <c r="O21" s="223"/>
      <c r="P21" s="1061" t="s">
        <v>266</v>
      </c>
      <c r="Q21" s="1061"/>
      <c r="R21" s="1061"/>
      <c r="S21" s="1061"/>
      <c r="T21" s="1061"/>
      <c r="U21" s="1061"/>
      <c r="V21" s="1061"/>
      <c r="W21" s="617"/>
      <c r="X21" s="618"/>
      <c r="Y21" s="1062" t="s">
        <v>267</v>
      </c>
      <c r="Z21" s="619"/>
      <c r="AE21" s="194"/>
      <c r="AF21" s="194"/>
      <c r="AG21" s="194"/>
      <c r="AH21" s="194"/>
    </row>
    <row r="22" spans="1:34" ht="31.5" customHeight="1">
      <c r="A22" s="1046"/>
      <c r="B22" s="1047"/>
      <c r="C22" s="218"/>
      <c r="D22" s="209" t="s">
        <v>268</v>
      </c>
      <c r="E22" s="210"/>
      <c r="F22" s="212"/>
      <c r="G22" s="209" t="s">
        <v>269</v>
      </c>
      <c r="H22" s="209"/>
      <c r="I22" s="219"/>
      <c r="J22" s="209" t="s">
        <v>270</v>
      </c>
      <c r="K22" s="220"/>
      <c r="L22" s="221"/>
      <c r="M22" s="209" t="s">
        <v>271</v>
      </c>
      <c r="N22" s="222"/>
      <c r="O22" s="223"/>
      <c r="P22" s="224" t="s">
        <v>272</v>
      </c>
      <c r="Q22" s="225"/>
      <c r="R22" s="223"/>
      <c r="S22" s="224" t="s">
        <v>273</v>
      </c>
      <c r="T22" s="225"/>
      <c r="U22" s="223"/>
      <c r="V22" s="224" t="s">
        <v>151</v>
      </c>
      <c r="W22" s="225"/>
      <c r="X22" s="227"/>
      <c r="Y22" s="1055"/>
      <c r="Z22" s="228"/>
      <c r="AE22" s="194"/>
      <c r="AF22" s="229"/>
      <c r="AG22" s="194"/>
      <c r="AH22" s="194"/>
    </row>
    <row r="23" spans="1:34" s="185" customFormat="1" ht="19.5" customHeight="1">
      <c r="A23" s="177" t="s">
        <v>237</v>
      </c>
      <c r="B23" s="178"/>
      <c r="C23" s="179"/>
      <c r="D23" s="188">
        <v>107</v>
      </c>
      <c r="E23" s="180"/>
      <c r="F23" s="180"/>
      <c r="G23" s="188">
        <v>54</v>
      </c>
      <c r="H23" s="230"/>
      <c r="I23" s="180"/>
      <c r="J23" s="188">
        <v>35</v>
      </c>
      <c r="K23" s="180"/>
      <c r="L23" s="180"/>
      <c r="M23" s="188">
        <v>44</v>
      </c>
      <c r="N23" s="180"/>
      <c r="O23" s="180"/>
      <c r="P23" s="188">
        <v>308</v>
      </c>
      <c r="Q23" s="180"/>
      <c r="R23" s="180"/>
      <c r="S23" s="188">
        <v>308</v>
      </c>
      <c r="T23" s="180"/>
      <c r="U23" s="180"/>
      <c r="V23" s="188">
        <v>308</v>
      </c>
      <c r="W23" s="180"/>
      <c r="X23" s="181"/>
      <c r="Y23" s="188">
        <v>305</v>
      </c>
      <c r="Z23" s="184"/>
      <c r="AE23" s="184"/>
      <c r="AF23" s="188"/>
      <c r="AG23" s="184"/>
      <c r="AH23" s="184"/>
    </row>
    <row r="24" spans="1:37" s="185" customFormat="1" ht="19.5" customHeight="1">
      <c r="A24" s="177" t="s">
        <v>238</v>
      </c>
      <c r="B24" s="186"/>
      <c r="C24" s="187"/>
      <c r="D24" s="188">
        <v>27840</v>
      </c>
      <c r="E24" s="188"/>
      <c r="F24" s="188"/>
      <c r="G24" s="188">
        <v>13226</v>
      </c>
      <c r="H24" s="231"/>
      <c r="I24" s="188"/>
      <c r="J24" s="188">
        <v>4296</v>
      </c>
      <c r="K24" s="188"/>
      <c r="L24" s="188"/>
      <c r="M24" s="188">
        <v>6670</v>
      </c>
      <c r="N24" s="188"/>
      <c r="O24" s="188"/>
      <c r="P24" s="188">
        <v>38476</v>
      </c>
      <c r="Q24" s="188"/>
      <c r="R24" s="188"/>
      <c r="S24" s="188">
        <v>30852</v>
      </c>
      <c r="T24" s="188"/>
      <c r="U24" s="188"/>
      <c r="V24" s="188">
        <v>89609</v>
      </c>
      <c r="W24" s="188"/>
      <c r="X24" s="184"/>
      <c r="Y24" s="188">
        <v>55325</v>
      </c>
      <c r="Z24" s="184"/>
      <c r="AE24" s="184"/>
      <c r="AF24" s="188"/>
      <c r="AG24" s="184"/>
      <c r="AH24" s="184"/>
      <c r="AI24" s="184"/>
      <c r="AJ24" s="184"/>
      <c r="AK24" s="184"/>
    </row>
    <row r="25" spans="1:37" s="185" customFormat="1" ht="19.5" customHeight="1">
      <c r="A25" s="204" t="s">
        <v>239</v>
      </c>
      <c r="B25" s="606"/>
      <c r="C25" s="620"/>
      <c r="D25" s="607">
        <f>ROUND(D24/D23,1)</f>
        <v>260.2</v>
      </c>
      <c r="E25" s="607"/>
      <c r="F25" s="607"/>
      <c r="G25" s="607">
        <f>G24/G23</f>
        <v>244.92592592592592</v>
      </c>
      <c r="H25" s="621"/>
      <c r="I25" s="622"/>
      <c r="J25" s="621">
        <f>J24/J23</f>
        <v>122.74285714285715</v>
      </c>
      <c r="K25" s="607"/>
      <c r="L25" s="607"/>
      <c r="M25" s="607">
        <f>M24/M23</f>
        <v>151.5909090909091</v>
      </c>
      <c r="N25" s="607"/>
      <c r="O25" s="607"/>
      <c r="P25" s="607">
        <f>ROUND(P24/P23,1)</f>
        <v>124.9</v>
      </c>
      <c r="Q25" s="607"/>
      <c r="R25" s="607"/>
      <c r="S25" s="607">
        <f>ROUND(S24/S23,1)</f>
        <v>100.2</v>
      </c>
      <c r="T25" s="607"/>
      <c r="U25" s="607"/>
      <c r="V25" s="607">
        <f>ROUND(V24/V23,1)</f>
        <v>290.9</v>
      </c>
      <c r="W25" s="188"/>
      <c r="X25" s="184"/>
      <c r="Y25" s="607">
        <f>ROUND(Y24/Y23,1)</f>
        <v>181.4</v>
      </c>
      <c r="Z25" s="193"/>
      <c r="AE25" s="184"/>
      <c r="AF25" s="188"/>
      <c r="AG25" s="184"/>
      <c r="AH25" s="184"/>
      <c r="AI25" s="184"/>
      <c r="AJ25" s="184"/>
      <c r="AK25" s="184"/>
    </row>
    <row r="26" spans="1:37" ht="4.5" customHeight="1">
      <c r="A26" s="623"/>
      <c r="B26" s="623"/>
      <c r="C26" s="623"/>
      <c r="D26" s="623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623"/>
      <c r="P26" s="623"/>
      <c r="Q26" s="623"/>
      <c r="R26" s="623"/>
      <c r="S26" s="623"/>
      <c r="T26" s="623"/>
      <c r="U26" s="623"/>
      <c r="V26" s="623"/>
      <c r="W26" s="623"/>
      <c r="X26" s="623"/>
      <c r="Y26" s="623"/>
      <c r="Z26" s="623"/>
      <c r="AC26" s="624"/>
      <c r="AD26" s="624"/>
      <c r="AG26" s="193"/>
      <c r="AH26" s="194"/>
      <c r="AI26" s="194"/>
      <c r="AJ26" s="194"/>
      <c r="AK26" s="194"/>
    </row>
    <row r="27" spans="1:37" ht="15.75" customHeight="1">
      <c r="A27" s="1044" t="s">
        <v>240</v>
      </c>
      <c r="B27" s="1045"/>
      <c r="C27" s="218"/>
      <c r="D27" s="1054" t="s">
        <v>274</v>
      </c>
      <c r="E27" s="1054"/>
      <c r="F27" s="1054"/>
      <c r="G27" s="1054"/>
      <c r="H27" s="616"/>
      <c r="I27" s="208"/>
      <c r="J27" s="1054" t="s">
        <v>275</v>
      </c>
      <c r="K27" s="1054"/>
      <c r="L27" s="1054"/>
      <c r="M27" s="1054"/>
      <c r="N27" s="1054"/>
      <c r="O27" s="1054"/>
      <c r="P27" s="1054"/>
      <c r="Q27" s="615"/>
      <c r="R27" s="627"/>
      <c r="S27" s="1054" t="s">
        <v>276</v>
      </c>
      <c r="T27" s="1054"/>
      <c r="U27" s="1054"/>
      <c r="V27" s="1054"/>
      <c r="W27" s="1054"/>
      <c r="X27" s="1054"/>
      <c r="Y27" s="1054"/>
      <c r="Z27" s="1054"/>
      <c r="AA27" s="1054"/>
      <c r="AB27" s="1054"/>
      <c r="AC27" s="1054"/>
      <c r="AD27" s="1054"/>
      <c r="AE27" s="1054"/>
      <c r="AF27" s="628"/>
      <c r="AG27" s="229"/>
      <c r="AH27" s="194"/>
      <c r="AI27" s="194"/>
      <c r="AJ27" s="194"/>
      <c r="AK27" s="194"/>
    </row>
    <row r="28" spans="1:37" ht="31.5" customHeight="1">
      <c r="A28" s="1046"/>
      <c r="B28" s="1047"/>
      <c r="C28" s="218"/>
      <c r="D28" s="211" t="s">
        <v>277</v>
      </c>
      <c r="E28" s="340"/>
      <c r="F28" s="341"/>
      <c r="G28" s="211" t="s">
        <v>278</v>
      </c>
      <c r="H28" s="342"/>
      <c r="I28" s="208"/>
      <c r="J28" s="211" t="s">
        <v>279</v>
      </c>
      <c r="K28" s="340"/>
      <c r="L28" s="341"/>
      <c r="M28" s="233" t="s">
        <v>280</v>
      </c>
      <c r="N28" s="342"/>
      <c r="O28" s="341"/>
      <c r="P28" s="343" t="s">
        <v>281</v>
      </c>
      <c r="Q28" s="211"/>
      <c r="R28" s="212"/>
      <c r="S28" s="373" t="s">
        <v>658</v>
      </c>
      <c r="T28" s="374"/>
      <c r="U28" s="375"/>
      <c r="V28" s="373" t="s">
        <v>659</v>
      </c>
      <c r="W28" s="376"/>
      <c r="X28" s="375"/>
      <c r="Y28" s="373" t="s">
        <v>660</v>
      </c>
      <c r="Z28" s="377"/>
      <c r="AA28" s="378"/>
      <c r="AB28" s="373" t="s">
        <v>661</v>
      </c>
      <c r="AC28" s="374"/>
      <c r="AD28" s="375"/>
      <c r="AE28" s="373" t="s">
        <v>662</v>
      </c>
      <c r="AF28" s="344"/>
      <c r="AG28" s="229"/>
      <c r="AH28" s="194"/>
      <c r="AI28" s="194"/>
      <c r="AJ28" s="194"/>
      <c r="AK28" s="194"/>
    </row>
    <row r="29" spans="1:37" s="185" customFormat="1" ht="19.5" customHeight="1">
      <c r="A29" s="177" t="s">
        <v>237</v>
      </c>
      <c r="B29" s="178"/>
      <c r="C29" s="215"/>
      <c r="D29" s="188">
        <v>356</v>
      </c>
      <c r="E29" s="188"/>
      <c r="F29" s="188"/>
      <c r="G29" s="188">
        <v>347</v>
      </c>
      <c r="H29" s="188"/>
      <c r="I29" s="215"/>
      <c r="J29" s="188">
        <v>285</v>
      </c>
      <c r="K29" s="188"/>
      <c r="L29" s="188"/>
      <c r="M29" s="188">
        <v>285</v>
      </c>
      <c r="N29" s="188"/>
      <c r="O29" s="188"/>
      <c r="P29" s="188">
        <v>285</v>
      </c>
      <c r="Q29" s="188"/>
      <c r="R29" s="188"/>
      <c r="S29" s="188">
        <v>69</v>
      </c>
      <c r="T29" s="188"/>
      <c r="U29" s="188"/>
      <c r="V29" s="188">
        <v>92</v>
      </c>
      <c r="W29" s="188"/>
      <c r="X29" s="188"/>
      <c r="Y29" s="188">
        <v>68</v>
      </c>
      <c r="Z29" s="188"/>
      <c r="AA29" s="188"/>
      <c r="AB29" s="188">
        <v>90</v>
      </c>
      <c r="AC29" s="188"/>
      <c r="AD29" s="188"/>
      <c r="AE29" s="188">
        <v>30</v>
      </c>
      <c r="AF29" s="188"/>
      <c r="AG29" s="229"/>
      <c r="AH29" s="184"/>
      <c r="AI29" s="184"/>
      <c r="AJ29" s="184"/>
      <c r="AK29" s="184"/>
    </row>
    <row r="30" spans="1:37" s="185" customFormat="1" ht="19.5" customHeight="1">
      <c r="A30" s="177" t="s">
        <v>238</v>
      </c>
      <c r="B30" s="186"/>
      <c r="C30" s="187"/>
      <c r="D30" s="188">
        <v>24188</v>
      </c>
      <c r="E30" s="188"/>
      <c r="F30" s="188"/>
      <c r="G30" s="188">
        <v>19855</v>
      </c>
      <c r="H30" s="188"/>
      <c r="I30" s="216"/>
      <c r="J30" s="188">
        <v>26056</v>
      </c>
      <c r="K30" s="188"/>
      <c r="L30" s="188"/>
      <c r="M30" s="188">
        <v>722</v>
      </c>
      <c r="N30" s="188"/>
      <c r="O30" s="188"/>
      <c r="P30" s="188">
        <v>1284</v>
      </c>
      <c r="Q30" s="188"/>
      <c r="R30" s="188"/>
      <c r="S30" s="188">
        <v>2313</v>
      </c>
      <c r="T30" s="188"/>
      <c r="U30" s="188"/>
      <c r="V30" s="188">
        <v>2425</v>
      </c>
      <c r="W30" s="188"/>
      <c r="X30" s="188"/>
      <c r="Y30" s="188">
        <v>1760</v>
      </c>
      <c r="Z30" s="188"/>
      <c r="AA30" s="188"/>
      <c r="AB30" s="188">
        <v>3333</v>
      </c>
      <c r="AC30" s="188"/>
      <c r="AD30" s="188"/>
      <c r="AE30" s="188">
        <v>474</v>
      </c>
      <c r="AF30" s="188"/>
      <c r="AG30" s="229"/>
      <c r="AH30" s="184"/>
      <c r="AI30" s="184"/>
      <c r="AJ30" s="184"/>
      <c r="AK30" s="184"/>
    </row>
    <row r="31" spans="1:37" s="185" customFormat="1" ht="19.5" customHeight="1">
      <c r="A31" s="177" t="s">
        <v>239</v>
      </c>
      <c r="B31" s="178"/>
      <c r="C31" s="236"/>
      <c r="D31" s="598">
        <f>ROUND(D30/D29,1)</f>
        <v>67.9</v>
      </c>
      <c r="E31" s="614"/>
      <c r="F31" s="614"/>
      <c r="G31" s="598">
        <f>G30/G29</f>
        <v>57.21902017291066</v>
      </c>
      <c r="H31" s="614"/>
      <c r="I31" s="236"/>
      <c r="J31" s="629">
        <f>J30/J29</f>
        <v>91.42456140350878</v>
      </c>
      <c r="K31" s="614"/>
      <c r="L31" s="614"/>
      <c r="M31" s="598">
        <f>M30/M29</f>
        <v>2.533333333333333</v>
      </c>
      <c r="N31" s="614"/>
      <c r="O31" s="614"/>
      <c r="P31" s="598">
        <f>ROUND(P30/P29,1)</f>
        <v>4.5</v>
      </c>
      <c r="Q31" s="614"/>
      <c r="R31" s="614"/>
      <c r="S31" s="598">
        <f>ROUND(S30/S29,1)</f>
        <v>33.5</v>
      </c>
      <c r="T31" s="614"/>
      <c r="U31" s="614"/>
      <c r="V31" s="598">
        <f>ROUND(V30/V29,1)</f>
        <v>26.4</v>
      </c>
      <c r="W31" s="614"/>
      <c r="X31" s="614"/>
      <c r="Y31" s="598">
        <f>ROUND(Y30/Y29,1)</f>
        <v>25.9</v>
      </c>
      <c r="Z31" s="630"/>
      <c r="AA31" s="630"/>
      <c r="AB31" s="598">
        <f>ROUND(AB30/AB29,1)</f>
        <v>37</v>
      </c>
      <c r="AC31" s="614"/>
      <c r="AD31" s="614"/>
      <c r="AE31" s="598">
        <f>ROUND(AE30/AE29,1)</f>
        <v>15.8</v>
      </c>
      <c r="AF31" s="614"/>
      <c r="AG31" s="229"/>
      <c r="AH31" s="184"/>
      <c r="AI31" s="184"/>
      <c r="AJ31" s="184"/>
      <c r="AK31" s="184"/>
    </row>
    <row r="32" spans="1:37" ht="4.5" customHeight="1">
      <c r="A32" s="625"/>
      <c r="B32" s="626"/>
      <c r="C32" s="626"/>
      <c r="D32" s="626"/>
      <c r="E32" s="626"/>
      <c r="F32" s="626"/>
      <c r="G32" s="626"/>
      <c r="H32" s="626"/>
      <c r="I32" s="626"/>
      <c r="J32" s="626"/>
      <c r="K32" s="626"/>
      <c r="L32" s="626"/>
      <c r="M32" s="626"/>
      <c r="N32" s="626"/>
      <c r="O32" s="626"/>
      <c r="P32" s="626"/>
      <c r="R32" s="229"/>
      <c r="S32" s="169"/>
      <c r="T32" s="169"/>
      <c r="U32" s="169"/>
      <c r="W32" s="169"/>
      <c r="X32" s="169"/>
      <c r="Y32" s="169"/>
      <c r="Z32" s="169"/>
      <c r="AA32" s="169"/>
      <c r="AB32" s="169"/>
      <c r="AC32" s="232"/>
      <c r="AD32" s="232"/>
      <c r="AF32" s="169"/>
      <c r="AG32" s="194"/>
      <c r="AH32" s="194"/>
      <c r="AI32" s="194"/>
      <c r="AJ32" s="194"/>
      <c r="AK32" s="194"/>
    </row>
    <row r="33" spans="1:37" ht="15.75" customHeight="1">
      <c r="A33" s="1044" t="s">
        <v>240</v>
      </c>
      <c r="B33" s="1045"/>
      <c r="C33" s="631"/>
      <c r="D33" s="1048" t="s">
        <v>282</v>
      </c>
      <c r="E33" s="632"/>
      <c r="F33" s="633"/>
      <c r="G33" s="1050" t="s">
        <v>283</v>
      </c>
      <c r="H33" s="634"/>
      <c r="I33" s="633"/>
      <c r="J33" s="1042" t="s">
        <v>284</v>
      </c>
      <c r="K33" s="635"/>
      <c r="L33" s="232"/>
      <c r="M33" s="229"/>
      <c r="N33" s="232"/>
      <c r="O33" s="232"/>
      <c r="P33" s="232"/>
      <c r="Q33" s="232"/>
      <c r="R33" s="232"/>
      <c r="S33" s="169"/>
      <c r="T33" s="232"/>
      <c r="U33" s="232"/>
      <c r="V33" s="169"/>
      <c r="W33" s="169"/>
      <c r="X33" s="169"/>
      <c r="Y33" s="169"/>
      <c r="Z33" s="169"/>
      <c r="AA33" s="169"/>
      <c r="AB33" s="169"/>
      <c r="AC33" s="169"/>
      <c r="AD33" s="169"/>
      <c r="AF33" s="169"/>
      <c r="AG33" s="194"/>
      <c r="AH33" s="194"/>
      <c r="AI33" s="194"/>
      <c r="AJ33" s="194"/>
      <c r="AK33" s="194"/>
    </row>
    <row r="34" spans="1:37" ht="31.5" customHeight="1">
      <c r="A34" s="1046"/>
      <c r="B34" s="1047"/>
      <c r="C34" s="345"/>
      <c r="D34" s="1049"/>
      <c r="E34" s="199"/>
      <c r="F34" s="198"/>
      <c r="G34" s="1051"/>
      <c r="H34" s="197"/>
      <c r="I34" s="198"/>
      <c r="J34" s="1043"/>
      <c r="K34" s="195"/>
      <c r="L34" s="232"/>
      <c r="M34" s="229"/>
      <c r="N34" s="232"/>
      <c r="O34" s="232"/>
      <c r="P34" s="232"/>
      <c r="Q34" s="232"/>
      <c r="R34" s="232"/>
      <c r="S34" s="169"/>
      <c r="T34" s="232"/>
      <c r="U34" s="232"/>
      <c r="V34" s="169"/>
      <c r="W34" s="169"/>
      <c r="X34" s="169"/>
      <c r="Y34" s="169"/>
      <c r="Z34" s="169"/>
      <c r="AA34" s="169"/>
      <c r="AB34" s="169"/>
      <c r="AC34" s="169"/>
      <c r="AD34" s="169"/>
      <c r="AF34" s="169"/>
      <c r="AG34" s="194"/>
      <c r="AH34" s="194"/>
      <c r="AI34" s="194"/>
      <c r="AJ34" s="194"/>
      <c r="AK34" s="194"/>
    </row>
    <row r="35" spans="1:37" ht="19.5" customHeight="1">
      <c r="A35" s="236" t="s">
        <v>237</v>
      </c>
      <c r="B35" s="338"/>
      <c r="C35" s="235"/>
      <c r="D35" s="188">
        <v>290</v>
      </c>
      <c r="E35" s="238"/>
      <c r="F35" s="239"/>
      <c r="G35" s="188">
        <v>41</v>
      </c>
      <c r="H35" s="237"/>
      <c r="I35" s="240"/>
      <c r="J35" s="188">
        <v>51</v>
      </c>
      <c r="K35" s="232"/>
      <c r="L35" s="232"/>
      <c r="M35" s="229"/>
      <c r="N35" s="232"/>
      <c r="O35" s="232"/>
      <c r="P35" s="232"/>
      <c r="Q35" s="232"/>
      <c r="R35" s="232"/>
      <c r="S35" s="169"/>
      <c r="T35" s="232"/>
      <c r="U35" s="232"/>
      <c r="V35" s="169"/>
      <c r="W35" s="169"/>
      <c r="X35" s="169"/>
      <c r="Y35" s="169"/>
      <c r="Z35" s="169"/>
      <c r="AA35" s="169"/>
      <c r="AB35" s="169"/>
      <c r="AC35" s="169"/>
      <c r="AD35" s="169"/>
      <c r="AF35" s="169"/>
      <c r="AG35" s="194"/>
      <c r="AH35" s="194"/>
      <c r="AI35" s="194"/>
      <c r="AJ35" s="194"/>
      <c r="AK35" s="194"/>
    </row>
    <row r="36" spans="1:33" ht="19.5" customHeight="1">
      <c r="A36" s="236" t="s">
        <v>238</v>
      </c>
      <c r="B36" s="234"/>
      <c r="C36" s="235"/>
      <c r="D36" s="188">
        <v>9462</v>
      </c>
      <c r="E36" s="238"/>
      <c r="F36" s="239"/>
      <c r="G36" s="188">
        <v>2282</v>
      </c>
      <c r="H36" s="237"/>
      <c r="I36" s="240"/>
      <c r="J36" s="188">
        <v>2428</v>
      </c>
      <c r="K36" s="232"/>
      <c r="L36" s="232"/>
      <c r="M36" s="229"/>
      <c r="N36" s="232"/>
      <c r="O36" s="232"/>
      <c r="P36" s="232"/>
      <c r="Q36" s="184"/>
      <c r="R36" s="184"/>
      <c r="S36" s="169"/>
      <c r="T36" s="232"/>
      <c r="U36" s="232"/>
      <c r="V36" s="169"/>
      <c r="W36" s="169"/>
      <c r="X36" s="169"/>
      <c r="Y36" s="169"/>
      <c r="Z36" s="169"/>
      <c r="AA36" s="169"/>
      <c r="AB36" s="169"/>
      <c r="AC36" s="169"/>
      <c r="AD36" s="169"/>
      <c r="AF36" s="169"/>
      <c r="AG36" s="169"/>
    </row>
    <row r="37" spans="1:21" s="185" customFormat="1" ht="19.5" customHeight="1" thickBot="1">
      <c r="A37" s="190" t="s">
        <v>239</v>
      </c>
      <c r="B37" s="241"/>
      <c r="C37" s="242"/>
      <c r="D37" s="191">
        <f>ROUND(D36/D35,1)</f>
        <v>32.6</v>
      </c>
      <c r="E37" s="243"/>
      <c r="F37" s="243"/>
      <c r="G37" s="191">
        <f>G36/G35</f>
        <v>55.65853658536585</v>
      </c>
      <c r="H37" s="243"/>
      <c r="I37" s="243"/>
      <c r="J37" s="191">
        <f>J36/J35</f>
        <v>47.6078431372549</v>
      </c>
      <c r="K37" s="205"/>
      <c r="L37" s="188"/>
      <c r="M37" s="188" t="s">
        <v>285</v>
      </c>
      <c r="N37" s="182"/>
      <c r="O37" s="182"/>
      <c r="P37" s="184"/>
      <c r="Q37" s="244"/>
      <c r="R37" s="244"/>
      <c r="T37" s="184"/>
      <c r="U37" s="184"/>
    </row>
    <row r="38" spans="1:21" s="185" customFormat="1" ht="9" customHeight="1">
      <c r="A38" s="216"/>
      <c r="B38" s="216"/>
      <c r="C38" s="188"/>
      <c r="D38" s="231"/>
      <c r="E38" s="231"/>
      <c r="F38" s="231"/>
      <c r="G38" s="231"/>
      <c r="H38" s="231"/>
      <c r="I38" s="231"/>
      <c r="J38" s="231"/>
      <c r="K38" s="188"/>
      <c r="L38" s="188"/>
      <c r="M38" s="188"/>
      <c r="N38" s="182"/>
      <c r="O38" s="182"/>
      <c r="P38" s="184"/>
      <c r="Q38" s="244"/>
      <c r="R38" s="244"/>
      <c r="T38" s="184"/>
      <c r="U38" s="184"/>
    </row>
    <row r="39" spans="1:30" s="185" customFormat="1" ht="16.5" customHeight="1">
      <c r="A39" s="596" t="s">
        <v>690</v>
      </c>
      <c r="B39" s="596"/>
      <c r="C39" s="596"/>
      <c r="D39" s="596"/>
      <c r="E39" s="596"/>
      <c r="F39" s="596"/>
      <c r="G39" s="596"/>
      <c r="H39" s="596"/>
      <c r="I39" s="596"/>
      <c r="J39" s="596"/>
      <c r="K39" s="596"/>
      <c r="L39" s="596"/>
      <c r="M39" s="596"/>
      <c r="N39" s="596"/>
      <c r="O39" s="596"/>
      <c r="P39" s="596"/>
      <c r="Q39" s="596"/>
      <c r="R39" s="596"/>
      <c r="S39" s="596"/>
      <c r="T39" s="596"/>
      <c r="U39" s="596"/>
      <c r="V39" s="596"/>
      <c r="W39" s="596"/>
      <c r="X39" s="596"/>
      <c r="Y39" s="596"/>
      <c r="Z39" s="596"/>
      <c r="AA39" s="596"/>
      <c r="AB39" s="596"/>
      <c r="AC39" s="189"/>
      <c r="AD39" s="189"/>
    </row>
    <row r="40" spans="1:33" ht="13.5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AA40" s="193"/>
      <c r="AB40" s="193"/>
      <c r="AF40" s="193"/>
      <c r="AG40" s="193"/>
    </row>
  </sheetData>
  <mergeCells count="22">
    <mergeCell ref="J27:P27"/>
    <mergeCell ref="A21:B22"/>
    <mergeCell ref="P21:V21"/>
    <mergeCell ref="S27:AE27"/>
    <mergeCell ref="Y21:Y22"/>
    <mergeCell ref="Y2:AB2"/>
    <mergeCell ref="A4:B4"/>
    <mergeCell ref="A9:B10"/>
    <mergeCell ref="A1:M2"/>
    <mergeCell ref="Y9:AB9"/>
    <mergeCell ref="D9:M9"/>
    <mergeCell ref="P9:V9"/>
    <mergeCell ref="AE9:AE10"/>
    <mergeCell ref="J33:J34"/>
    <mergeCell ref="A33:B34"/>
    <mergeCell ref="D33:D34"/>
    <mergeCell ref="G33:G34"/>
    <mergeCell ref="A15:B16"/>
    <mergeCell ref="A27:B28"/>
    <mergeCell ref="D21:M21"/>
    <mergeCell ref="D27:G27"/>
    <mergeCell ref="D15:AB15"/>
  </mergeCells>
  <printOptions/>
  <pageMargins left="0.7874015748031497" right="0.1968503937007874" top="0.7874015748031497" bottom="0.7874015748031497" header="0.3937007874015748" footer="0.5905511811023623"/>
  <pageSetup horizontalDpi="300" verticalDpi="300" orientation="portrait" paperSize="9" r:id="rId2"/>
  <headerFooter alignWithMargins="0">
    <oddHeader>&amp;R&amp;"ＭＳ Ｐゴシック,太字"&amp;10教育・文化</oddHeader>
    <oddFooter>&amp;C&amp;"ＭＳ 明朝,標準"&amp;10 57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瀬尾　浩昭</dc:creator>
  <cp:keywords/>
  <dc:description/>
  <cp:lastModifiedBy>瀬尾　浩昭</cp:lastModifiedBy>
  <cp:lastPrinted>2008-05-13T01:44:18Z</cp:lastPrinted>
  <dcterms:created xsi:type="dcterms:W3CDTF">2007-04-25T01:43:50Z</dcterms:created>
  <dcterms:modified xsi:type="dcterms:W3CDTF">2008-06-18T06:26:42Z</dcterms:modified>
  <cp:category/>
  <cp:version/>
  <cp:contentType/>
  <cp:contentStatus/>
</cp:coreProperties>
</file>