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090" activeTab="0"/>
  </bookViews>
  <sheets>
    <sheet name="64" sheetId="1" r:id="rId1"/>
    <sheet name="65" sheetId="2" r:id="rId2"/>
    <sheet name="66" sheetId="3" r:id="rId3"/>
    <sheet name="67-68" sheetId="4" r:id="rId4"/>
    <sheet name="69" sheetId="5" r:id="rId5"/>
    <sheet name="70-72" sheetId="6" r:id="rId6"/>
    <sheet name="73" sheetId="7" r:id="rId7"/>
  </sheets>
  <definedNames>
    <definedName name="_xlnm.Print_Area" localSheetId="1">'65'!$A$1:$J$64</definedName>
    <definedName name="_xlnm.Print_Area" localSheetId="3">'67-68'!$A$1:$J$63</definedName>
    <definedName name="_xlnm.Print_Area" localSheetId="5">'70-72'!$A$1:$J$63</definedName>
  </definedNames>
  <calcPr calcMode="manual" fullCalcOnLoad="1"/>
</workbook>
</file>

<file path=xl/sharedStrings.xml><?xml version="1.0" encoding="utf-8"?>
<sst xmlns="http://schemas.openxmlformats.org/spreadsheetml/2006/main" count="349" uniqueCount="135">
  <si>
    <t>計</t>
  </si>
  <si>
    <t>　資料：社会福祉課</t>
  </si>
  <si>
    <t>視覚障害</t>
  </si>
  <si>
    <t>聴覚障害</t>
  </si>
  <si>
    <t>平衡機能障害</t>
  </si>
  <si>
    <t>音声・言語又は
そしゃく機能障害</t>
  </si>
  <si>
    <t>肢体不自由</t>
  </si>
  <si>
    <t>心臓機能</t>
  </si>
  <si>
    <t>腎臓機能</t>
  </si>
  <si>
    <t>呼吸器機能</t>
  </si>
  <si>
    <t>ぼうこう又は
直腸機能</t>
  </si>
  <si>
    <t>小腸機能</t>
  </si>
  <si>
    <t>合計</t>
  </si>
  <si>
    <t>内　部　障　害</t>
  </si>
  <si>
    <t>1級</t>
  </si>
  <si>
    <t>18歳以上65歳未満</t>
  </si>
  <si>
    <t>2級</t>
  </si>
  <si>
    <t>3級</t>
  </si>
  <si>
    <t>4級</t>
  </si>
  <si>
    <t>5級</t>
  </si>
  <si>
    <t>6級</t>
  </si>
  <si>
    <t>人</t>
  </si>
  <si>
    <t>五鹿屋</t>
  </si>
  <si>
    <t>東野尻</t>
  </si>
  <si>
    <t>林</t>
  </si>
  <si>
    <t>南般若</t>
  </si>
  <si>
    <t>東般若</t>
  </si>
  <si>
    <t>栴檀野</t>
  </si>
  <si>
    <t>栴檀山</t>
  </si>
  <si>
    <t>総人口</t>
  </si>
  <si>
    <t>被保護世帯数</t>
  </si>
  <si>
    <t>被保護人員数</t>
  </si>
  <si>
    <t>総人口に対する被保護
人 員 の 割 合 (千分比)</t>
  </si>
  <si>
    <t>世帯</t>
  </si>
  <si>
    <t>年度</t>
  </si>
  <si>
    <t>世帯数</t>
  </si>
  <si>
    <t>65歳以上</t>
  </si>
  <si>
    <t>内訳</t>
  </si>
  <si>
    <t>高齢化率</t>
  </si>
  <si>
    <t>75歳以上</t>
  </si>
  <si>
    <t>85歳以上</t>
  </si>
  <si>
    <t>18歳未満</t>
  </si>
  <si>
    <t>65歳以上</t>
  </si>
  <si>
    <t>訪問
介護</t>
  </si>
  <si>
    <t>訪問
入浴</t>
  </si>
  <si>
    <t>訪問
看護</t>
  </si>
  <si>
    <t>訪問
リハ</t>
  </si>
  <si>
    <t>通所
介護</t>
  </si>
  <si>
    <t>通所
リハ</t>
  </si>
  <si>
    <t>福祉用
具貸与</t>
  </si>
  <si>
    <t>短期
入所</t>
  </si>
  <si>
    <t>療養
管理</t>
  </si>
  <si>
    <t>痴呆
共同</t>
  </si>
  <si>
    <t>住宅
改修</t>
  </si>
  <si>
    <t>福祉用
具購入</t>
  </si>
  <si>
    <t>居宅サー
ビス計</t>
  </si>
  <si>
    <t>ケアプ
ラン計</t>
  </si>
  <si>
    <t>福祉
施設</t>
  </si>
  <si>
    <t>療養型
施　設</t>
  </si>
  <si>
    <t>施設サ
ービス</t>
  </si>
  <si>
    <t>高額サー
ビス費等</t>
  </si>
  <si>
    <t>審査
手数料</t>
  </si>
  <si>
    <t>給付費
(償還
を含む)
計</t>
  </si>
  <si>
    <t>寝たきり
老 人 数</t>
  </si>
  <si>
    <t>一人暮らし
老  人  数</t>
  </si>
  <si>
    <t>保健
施設</t>
  </si>
  <si>
    <t>平成12年度</t>
  </si>
  <si>
    <t>総　　　数</t>
  </si>
  <si>
    <t>出　　　町</t>
  </si>
  <si>
    <t>庄　　　下</t>
  </si>
  <si>
    <t>中　　　野</t>
  </si>
  <si>
    <t>鷹　　　栖</t>
  </si>
  <si>
    <t>若　　　林</t>
  </si>
  <si>
    <t>高　　　波</t>
  </si>
  <si>
    <t>油　　　田</t>
  </si>
  <si>
    <t>柳　　　瀬</t>
  </si>
  <si>
    <t>太　　　田</t>
  </si>
  <si>
    <t>般　　　若</t>
  </si>
  <si>
    <t>　　　　　級　別</t>
  </si>
  <si>
    <t>　障害別</t>
  </si>
  <si>
    <t>鷹栖</t>
  </si>
  <si>
    <t>油田</t>
  </si>
  <si>
    <t>庄下</t>
  </si>
  <si>
    <t>太田</t>
  </si>
  <si>
    <t>出町</t>
  </si>
  <si>
    <t>中野</t>
  </si>
  <si>
    <t>若林</t>
  </si>
  <si>
    <t>高波</t>
  </si>
  <si>
    <t>柳瀬</t>
  </si>
  <si>
    <t>般若</t>
  </si>
  <si>
    <t>地区</t>
  </si>
  <si>
    <t>(単位：上段件，下段円)</t>
  </si>
  <si>
    <t>旧砺波市</t>
  </si>
  <si>
    <t>平成16年4月1日現在</t>
  </si>
  <si>
    <t>旧庄川町</t>
  </si>
  <si>
    <t>東山見</t>
  </si>
  <si>
    <t>青　　　島</t>
  </si>
  <si>
    <t>雄　　　神</t>
  </si>
  <si>
    <t>種　　　田</t>
  </si>
  <si>
    <t>　資料：住民課</t>
  </si>
  <si>
    <t>青島</t>
  </si>
  <si>
    <t>雄神</t>
  </si>
  <si>
    <t>種田</t>
  </si>
  <si>
    <t>旧庄川町</t>
  </si>
  <si>
    <t>平成16年4月1日現在</t>
  </si>
  <si>
    <t>　資料：高齢児童課</t>
  </si>
  <si>
    <t>東山見</t>
  </si>
  <si>
    <t>　</t>
  </si>
  <si>
    <t>―</t>
  </si>
  <si>
    <t>総数</t>
  </si>
  <si>
    <t>・・・</t>
  </si>
  <si>
    <t>　</t>
  </si>
  <si>
    <t>　</t>
  </si>
  <si>
    <t>　</t>
  </si>
  <si>
    <t>　</t>
  </si>
  <si>
    <t>　</t>
  </si>
  <si>
    <t>　</t>
  </si>
  <si>
    <t>―</t>
  </si>
  <si>
    <t>％</t>
  </si>
  <si>
    <t>・・・</t>
  </si>
  <si>
    <t>―</t>
  </si>
  <si>
    <t>―</t>
  </si>
  <si>
    <t>―</t>
  </si>
  <si>
    <t>―</t>
  </si>
  <si>
    <t>―</t>
  </si>
  <si>
    <t>8　福　　  　　　祉</t>
  </si>
  <si>
    <t>64.　地区別生活保護世帯数及び保護人員</t>
  </si>
  <si>
    <t>　2.　福祉施設</t>
  </si>
  <si>
    <t>66.　地区別高齢者の状況</t>
  </si>
  <si>
    <t>69.　介護保険給付状況</t>
  </si>
  <si>
    <t>73.　障害程度別身体障害者手帳交付状況</t>
  </si>
  <si>
    <t>福　　祉</t>
  </si>
  <si>
    <t>福　　祉</t>
  </si>
  <si>
    <t>福　　祉</t>
  </si>
  <si>
    <t>福  　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</si>
</sst>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△&quot;\1\2\3\4"/>
    <numFmt numFmtId="179" formatCode="&quot;△&quot;\=\1\2\3\4"/>
    <numFmt numFmtId="180" formatCode="#,##0;&quot;△ &quot;#,##0"/>
    <numFmt numFmtId="181" formatCode="#,##0.0;&quot;△ &quot;#,##0.0"/>
    <numFmt numFmtId="182" formatCode="#,##0.00;&quot;△ &quot;#,##0.00"/>
    <numFmt numFmtId="183" formatCode="#,##0.0;[Red]\-#,##0.0"/>
    <numFmt numFmtId="184" formatCode="0_);[Red]\(0\)"/>
    <numFmt numFmtId="185" formatCode="&quot;△&quot;\ #,##0;&quot;▲&quot;\ #,##0"/>
    <numFmt numFmtId="186" formatCode="0_ "/>
    <numFmt numFmtId="187" formatCode="\ #,##0;&quot;△&quot;\ #,##0"/>
    <numFmt numFmtId="188" formatCode="\ #,##0.0;&quot;△&quot;\ #,##0.0"/>
    <numFmt numFmtId="189" formatCode="0.0_);[Red]\(0.0\)"/>
    <numFmt numFmtId="190" formatCode="#,##0_);[Red]\(#,##0\)"/>
    <numFmt numFmtId="191" formatCode="0.00_);[Red]\(0.00\)"/>
    <numFmt numFmtId="192" formatCode="#,##0.0_ ;[Red]\-#,##0.0\ "/>
    <numFmt numFmtId="193" formatCode="#,##0_ ;[Red]\-#,##0\ "/>
    <numFmt numFmtId="194" formatCode="#,##0_ "/>
    <numFmt numFmtId="195" formatCode="&quot;(&quot;##&quot;)&quot;"/>
    <numFmt numFmtId="196" formatCode="#,##0.0_);[Red]\(#,##0.0\)"/>
    <numFmt numFmtId="197" formatCode="#,##0.0_ "/>
    <numFmt numFmtId="198" formatCode="#&quot;頭&quot;"/>
    <numFmt numFmtId="199" formatCode="#,##0&quot;kg&quot;"/>
    <numFmt numFmtId="200" formatCode="#,##0&quot;千円&quot;"/>
    <numFmt numFmtId="201" formatCode="#,##0.00_ "/>
    <numFmt numFmtId="202" formatCode="#&quot;年&quot;"/>
    <numFmt numFmtId="203" formatCode="#&quot;日&quot;"/>
    <numFmt numFmtId="204" formatCode="yy\.m\.d"/>
    <numFmt numFmtId="205" formatCode="yy\.\ m\.\ d"/>
    <numFmt numFmtId="206" formatCode="##."/>
    <numFmt numFmtId="207" formatCode="#,##0.0;&quot;▲ &quot;#,##0.0"/>
    <numFmt numFmtId="208" formatCode="0.0;&quot;△ &quot;0.0"/>
    <numFmt numFmtId="209" formatCode="#,##0.00_ ;[Red]\-#,##0.00\ "/>
    <numFmt numFmtId="210" formatCode="#,##0.00_);[Red]\(#,##0.00\)"/>
    <numFmt numFmtId="211" formatCode="0.0%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b/>
      <sz val="10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b/>
      <sz val="12.5"/>
      <name val="ＭＳ Ｐゴシック"/>
      <family val="3"/>
    </font>
    <font>
      <sz val="6"/>
      <name val="ＭＳ Ｐ明朝"/>
      <family val="1"/>
    </font>
    <font>
      <sz val="5"/>
      <name val="ＭＳ Ｐ明朝"/>
      <family val="1"/>
    </font>
    <font>
      <sz val="7.5"/>
      <name val="ＭＳ Ｐ明朝"/>
      <family val="1"/>
    </font>
    <font>
      <sz val="7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193" fontId="15" fillId="0" borderId="1" xfId="17" applyNumberFormat="1" applyFont="1" applyBorder="1" applyAlignment="1">
      <alignment horizontal="right" vertical="center"/>
    </xf>
    <xf numFmtId="193" fontId="15" fillId="0" borderId="0" xfId="17" applyNumberFormat="1" applyFont="1" applyBorder="1" applyAlignment="1">
      <alignment horizontal="right" vertical="center"/>
    </xf>
    <xf numFmtId="38" fontId="19" fillId="0" borderId="0" xfId="17" applyFont="1" applyBorder="1" applyAlignment="1">
      <alignment horizontal="right" vertical="center"/>
    </xf>
    <xf numFmtId="38" fontId="18" fillId="0" borderId="2" xfId="17" applyFont="1" applyBorder="1" applyAlignment="1">
      <alignment horizontal="right" vertical="center"/>
    </xf>
    <xf numFmtId="38" fontId="18" fillId="0" borderId="3" xfId="17" applyFont="1" applyBorder="1" applyAlignment="1">
      <alignment horizontal="right" vertical="center"/>
    </xf>
    <xf numFmtId="192" fontId="15" fillId="0" borderId="0" xfId="17" applyNumberFormat="1" applyFont="1" applyBorder="1" applyAlignment="1">
      <alignment horizontal="right" vertical="center"/>
    </xf>
    <xf numFmtId="192" fontId="15" fillId="0" borderId="4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21" applyFont="1" applyBorder="1" applyAlignment="1">
      <alignment horizontal="left" vertical="center"/>
      <protection/>
    </xf>
    <xf numFmtId="0" fontId="5" fillId="0" borderId="0" xfId="21" applyFont="1" applyBorder="1">
      <alignment vertical="center"/>
      <protection/>
    </xf>
    <xf numFmtId="0" fontId="3" fillId="0" borderId="0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4" fillId="0" borderId="6" xfId="21" applyFont="1" applyBorder="1" applyAlignment="1">
      <alignment horizontal="distributed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distributed" vertical="center"/>
      <protection/>
    </xf>
    <xf numFmtId="0" fontId="6" fillId="0" borderId="8" xfId="21" applyFont="1" applyBorder="1" applyAlignment="1">
      <alignment horizontal="right" vertical="center"/>
      <protection/>
    </xf>
    <xf numFmtId="0" fontId="6" fillId="0" borderId="6" xfId="21" applyFont="1" applyBorder="1" applyAlignment="1">
      <alignment horizontal="distributed" vertical="center"/>
      <protection/>
    </xf>
    <xf numFmtId="0" fontId="6" fillId="0" borderId="9" xfId="21" applyFont="1" applyBorder="1" applyAlignment="1">
      <alignment horizontal="distributed" vertical="center"/>
      <protection/>
    </xf>
    <xf numFmtId="0" fontId="6" fillId="0" borderId="4" xfId="2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0" fontId="5" fillId="0" borderId="0" xfId="21" applyFont="1">
      <alignment vertical="center"/>
      <protection/>
    </xf>
    <xf numFmtId="0" fontId="2" fillId="0" borderId="0" xfId="21" applyFont="1">
      <alignment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15" fillId="0" borderId="0" xfId="21" applyFont="1" applyBorder="1" applyAlignment="1">
      <alignment vertical="center"/>
      <protection/>
    </xf>
    <xf numFmtId="0" fontId="15" fillId="0" borderId="0" xfId="21" applyFont="1" applyBorder="1" applyAlignment="1">
      <alignment horizontal="right" vertical="center"/>
      <protection/>
    </xf>
    <xf numFmtId="0" fontId="15" fillId="0" borderId="0" xfId="21" applyFont="1" applyBorder="1" applyAlignment="1">
      <alignment horizontal="left" vertical="center"/>
      <protection/>
    </xf>
    <xf numFmtId="0" fontId="15" fillId="0" borderId="0" xfId="21" applyFont="1" applyBorder="1" applyAlignment="1">
      <alignment horizontal="distributed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4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center"/>
      <protection/>
    </xf>
    <xf numFmtId="0" fontId="2" fillId="0" borderId="0" xfId="21" applyFont="1" applyBorder="1">
      <alignment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6" fillId="0" borderId="0" xfId="21" applyFont="1">
      <alignment vertical="center"/>
      <protection/>
    </xf>
    <xf numFmtId="0" fontId="6" fillId="0" borderId="10" xfId="21" applyFont="1" applyBorder="1" applyAlignment="1">
      <alignment horizontal="left" vertical="center"/>
      <protection/>
    </xf>
    <xf numFmtId="0" fontId="2" fillId="0" borderId="0" xfId="21" applyFont="1" applyAlignment="1">
      <alignment horizontal="right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center" wrapText="1"/>
      <protection/>
    </xf>
    <xf numFmtId="38" fontId="18" fillId="0" borderId="12" xfId="17" applyFont="1" applyBorder="1" applyAlignment="1">
      <alignment horizontal="right" vertical="center"/>
    </xf>
    <xf numFmtId="0" fontId="7" fillId="0" borderId="0" xfId="21" applyFont="1" applyBorder="1" applyAlignment="1">
      <alignment horizontal="center" vertical="center"/>
      <protection/>
    </xf>
    <xf numFmtId="0" fontId="13" fillId="0" borderId="11" xfId="21" applyFont="1" applyBorder="1" applyAlignment="1">
      <alignment horizontal="center" vertical="center" wrapText="1"/>
      <protection/>
    </xf>
    <xf numFmtId="0" fontId="18" fillId="0" borderId="13" xfId="21" applyFont="1" applyBorder="1" applyAlignment="1">
      <alignment horizontal="center" vertical="center" wrapText="1"/>
      <protection/>
    </xf>
    <xf numFmtId="38" fontId="18" fillId="0" borderId="14" xfId="17" applyFont="1" applyBorder="1" applyAlignment="1">
      <alignment horizontal="right" vertical="center"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right"/>
      <protection/>
    </xf>
    <xf numFmtId="0" fontId="2" fillId="0" borderId="0" xfId="21" applyFont="1" applyAlignment="1">
      <alignment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left" vertical="center"/>
      <protection/>
    </xf>
    <xf numFmtId="0" fontId="6" fillId="0" borderId="16" xfId="21" applyFont="1" applyBorder="1" applyAlignment="1">
      <alignment horizontal="left" vertical="center"/>
      <protection/>
    </xf>
    <xf numFmtId="0" fontId="13" fillId="0" borderId="12" xfId="21" applyFont="1" applyBorder="1" applyAlignment="1">
      <alignment horizontal="right" vertical="center"/>
      <protection/>
    </xf>
    <xf numFmtId="0" fontId="13" fillId="0" borderId="14" xfId="21" applyFont="1" applyBorder="1" applyAlignment="1">
      <alignment horizontal="right" vertical="center"/>
      <protection/>
    </xf>
    <xf numFmtId="0" fontId="6" fillId="0" borderId="17" xfId="21" applyFont="1" applyBorder="1" applyAlignment="1">
      <alignment horizontal="left" vertical="center"/>
      <protection/>
    </xf>
    <xf numFmtId="0" fontId="6" fillId="0" borderId="18" xfId="21" applyFont="1" applyBorder="1" applyAlignment="1">
      <alignment horizontal="left" vertical="center"/>
      <protection/>
    </xf>
    <xf numFmtId="0" fontId="6" fillId="0" borderId="19" xfId="21" applyFont="1" applyBorder="1" applyAlignment="1">
      <alignment horizontal="left" vertical="center"/>
      <protection/>
    </xf>
    <xf numFmtId="0" fontId="4" fillId="0" borderId="18" xfId="21" applyFont="1" applyBorder="1" applyAlignment="1">
      <alignment horizontal="left" vertical="center" wrapText="1"/>
      <protection/>
    </xf>
    <xf numFmtId="0" fontId="4" fillId="0" borderId="19" xfId="21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38" fontId="6" fillId="0" borderId="0" xfId="17" applyFont="1" applyFill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6" fillId="0" borderId="20" xfId="17" applyFont="1" applyBorder="1" applyAlignment="1">
      <alignment horizontal="right" vertical="center"/>
    </xf>
    <xf numFmtId="0" fontId="0" fillId="0" borderId="0" xfId="21" applyFont="1" applyBorder="1" applyAlignment="1">
      <alignment horizontal="left" vertical="center"/>
      <protection/>
    </xf>
    <xf numFmtId="0" fontId="0" fillId="0" borderId="0" xfId="21" applyFont="1">
      <alignment vertical="center"/>
      <protection/>
    </xf>
    <xf numFmtId="0" fontId="0" fillId="0" borderId="0" xfId="21" applyFont="1">
      <alignment vertical="center"/>
      <protection/>
    </xf>
    <xf numFmtId="38" fontId="6" fillId="0" borderId="21" xfId="17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  <xf numFmtId="38" fontId="6" fillId="0" borderId="3" xfId="17" applyFont="1" applyBorder="1" applyAlignment="1">
      <alignment horizontal="right" vertical="center"/>
    </xf>
    <xf numFmtId="38" fontId="6" fillId="0" borderId="22" xfId="17" applyFont="1" applyBorder="1" applyAlignment="1">
      <alignment horizontal="right" vertical="center"/>
    </xf>
    <xf numFmtId="38" fontId="6" fillId="0" borderId="23" xfId="17" applyFont="1" applyBorder="1" applyAlignment="1">
      <alignment horizontal="right" vertical="center"/>
    </xf>
    <xf numFmtId="38" fontId="18" fillId="0" borderId="22" xfId="17" applyFont="1" applyBorder="1" applyAlignment="1">
      <alignment horizontal="right" vertical="center"/>
    </xf>
    <xf numFmtId="38" fontId="18" fillId="0" borderId="23" xfId="17" applyFont="1" applyBorder="1" applyAlignment="1">
      <alignment horizontal="right" vertical="center"/>
    </xf>
    <xf numFmtId="0" fontId="0" fillId="0" borderId="0" xfId="21" applyFont="1" applyBorder="1">
      <alignment vertical="center"/>
      <protection/>
    </xf>
    <xf numFmtId="0" fontId="0" fillId="0" borderId="0" xfId="21" applyFont="1" applyBorder="1">
      <alignment vertical="center"/>
      <protection/>
    </xf>
    <xf numFmtId="38" fontId="6" fillId="0" borderId="4" xfId="17" applyFont="1" applyBorder="1" applyAlignment="1">
      <alignment horizontal="right" vertical="center"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15" fillId="0" borderId="0" xfId="21" applyFont="1" applyFill="1" applyBorder="1" applyAlignment="1">
      <alignment horizontal="right" vertical="center"/>
      <protection/>
    </xf>
    <xf numFmtId="38" fontId="14" fillId="0" borderId="0" xfId="17" applyFont="1" applyBorder="1" applyAlignment="1">
      <alignment horizontal="right" vertical="center"/>
    </xf>
    <xf numFmtId="38" fontId="14" fillId="0" borderId="0" xfId="17" applyFont="1" applyBorder="1" applyAlignment="1">
      <alignment horizontal="center" vertical="center"/>
    </xf>
    <xf numFmtId="40" fontId="14" fillId="0" borderId="0" xfId="17" applyNumberFormat="1" applyFont="1" applyBorder="1" applyAlignment="1">
      <alignment horizontal="right" vertical="center"/>
    </xf>
    <xf numFmtId="38" fontId="6" fillId="0" borderId="8" xfId="17" applyFont="1" applyBorder="1" applyAlignment="1">
      <alignment horizontal="right" vertical="center"/>
    </xf>
    <xf numFmtId="183" fontId="6" fillId="0" borderId="8" xfId="17" applyNumberFormat="1" applyFont="1" applyBorder="1" applyAlignment="1">
      <alignment horizontal="right" vertical="center"/>
    </xf>
    <xf numFmtId="183" fontId="6" fillId="0" borderId="0" xfId="17" applyNumberFormat="1" applyFont="1" applyBorder="1" applyAlignment="1">
      <alignment horizontal="right" vertical="center"/>
    </xf>
    <xf numFmtId="183" fontId="6" fillId="0" borderId="4" xfId="17" applyNumberFormat="1" applyFont="1" applyBorder="1" applyAlignment="1">
      <alignment horizontal="right" vertical="center"/>
    </xf>
    <xf numFmtId="0" fontId="15" fillId="0" borderId="0" xfId="21" applyFont="1" applyBorder="1" applyAlignment="1">
      <alignment horizontal="center" vertical="center" shrinkToFit="1"/>
      <protection/>
    </xf>
    <xf numFmtId="193" fontId="15" fillId="0" borderId="24" xfId="17" applyNumberFormat="1" applyFont="1" applyBorder="1" applyAlignment="1">
      <alignment horizontal="right" vertical="center"/>
    </xf>
    <xf numFmtId="193" fontId="15" fillId="0" borderId="4" xfId="17" applyNumberFormat="1" applyFont="1" applyBorder="1" applyAlignment="1">
      <alignment horizontal="right" vertical="center"/>
    </xf>
    <xf numFmtId="186" fontId="6" fillId="0" borderId="0" xfId="21" applyNumberFormat="1" applyFont="1" applyAlignment="1">
      <alignment vertical="center"/>
      <protection/>
    </xf>
    <xf numFmtId="186" fontId="6" fillId="0" borderId="0" xfId="21" applyNumberFormat="1" applyFont="1" applyBorder="1" applyAlignment="1">
      <alignment vertical="center"/>
      <protection/>
    </xf>
    <xf numFmtId="186" fontId="0" fillId="0" borderId="0" xfId="21" applyNumberFormat="1" applyFont="1" applyAlignment="1">
      <alignment vertical="center"/>
      <protection/>
    </xf>
    <xf numFmtId="0" fontId="4" fillId="0" borderId="4" xfId="21" applyFont="1" applyBorder="1" applyAlignment="1">
      <alignment horizontal="right"/>
      <protection/>
    </xf>
    <xf numFmtId="0" fontId="18" fillId="0" borderId="19" xfId="21" applyFont="1" applyBorder="1" applyAlignment="1">
      <alignment horizontal="center" vertical="center"/>
      <protection/>
    </xf>
    <xf numFmtId="0" fontId="18" fillId="0" borderId="16" xfId="21" applyFont="1" applyBorder="1" applyAlignment="1">
      <alignment horizontal="center" vertical="center"/>
      <protection/>
    </xf>
    <xf numFmtId="0" fontId="18" fillId="0" borderId="25" xfId="21" applyFont="1" applyBorder="1" applyAlignment="1">
      <alignment horizontal="center" vertical="center"/>
      <protection/>
    </xf>
    <xf numFmtId="0" fontId="15" fillId="0" borderId="26" xfId="21" applyFont="1" applyFill="1" applyBorder="1" applyAlignment="1">
      <alignment horizontal="distributed" vertical="center"/>
      <protection/>
    </xf>
    <xf numFmtId="0" fontId="24" fillId="0" borderId="26" xfId="21" applyFont="1" applyFill="1" applyBorder="1" applyAlignment="1">
      <alignment horizontal="distributed" vertical="center"/>
      <protection/>
    </xf>
    <xf numFmtId="193" fontId="24" fillId="0" borderId="27" xfId="17" applyNumberFormat="1" applyFont="1" applyBorder="1" applyAlignment="1">
      <alignment horizontal="right" vertical="center"/>
    </xf>
    <xf numFmtId="193" fontId="24" fillId="0" borderId="26" xfId="17" applyNumberFormat="1" applyFont="1" applyBorder="1" applyAlignment="1">
      <alignment horizontal="right" vertical="center"/>
    </xf>
    <xf numFmtId="192" fontId="24" fillId="0" borderId="26" xfId="17" applyNumberFormat="1" applyFont="1" applyBorder="1" applyAlignment="1">
      <alignment horizontal="right" vertical="center"/>
    </xf>
    <xf numFmtId="0" fontId="15" fillId="0" borderId="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15" fillId="0" borderId="28" xfId="21" applyFont="1" applyBorder="1" applyAlignment="1">
      <alignment horizontal="distributed" vertical="center"/>
      <protection/>
    </xf>
    <xf numFmtId="0" fontId="0" fillId="0" borderId="28" xfId="21" applyFont="1" applyBorder="1" applyAlignment="1">
      <alignment horizontal="distributed" vertical="center"/>
      <protection/>
    </xf>
    <xf numFmtId="0" fontId="0" fillId="0" borderId="29" xfId="21" applyFont="1" applyBorder="1" applyAlignment="1">
      <alignment horizontal="distributed" vertical="center"/>
      <protection/>
    </xf>
    <xf numFmtId="0" fontId="0" fillId="0" borderId="10" xfId="21" applyFont="1" applyBorder="1" applyAlignment="1">
      <alignment horizontal="distributed" vertical="center"/>
      <protection/>
    </xf>
    <xf numFmtId="0" fontId="0" fillId="0" borderId="17" xfId="21" applyFont="1" applyBorder="1" applyAlignment="1">
      <alignment horizontal="distributed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4" fillId="0" borderId="11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28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15" fillId="0" borderId="13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 wrapText="1"/>
      <protection/>
    </xf>
    <xf numFmtId="0" fontId="6" fillId="0" borderId="30" xfId="21" applyFont="1" applyBorder="1" applyAlignment="1">
      <alignment horizontal="center" vertical="center" wrapText="1"/>
      <protection/>
    </xf>
    <xf numFmtId="0" fontId="15" fillId="0" borderId="0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0" fillId="0" borderId="0" xfId="21" applyFont="1" applyBorder="1" applyAlignment="1">
      <alignment vertical="center"/>
      <protection/>
    </xf>
    <xf numFmtId="0" fontId="15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8" fillId="0" borderId="0" xfId="0" applyFont="1" applyAlignment="1">
      <alignment horizontal="right"/>
    </xf>
    <xf numFmtId="0" fontId="0" fillId="0" borderId="0" xfId="21" applyFont="1" applyBorder="1" applyAlignment="1">
      <alignment horizontal="left" vertical="center"/>
      <protection/>
    </xf>
    <xf numFmtId="0" fontId="0" fillId="0" borderId="4" xfId="21" applyFont="1" applyBorder="1" applyAlignment="1">
      <alignment horizontal="left" vertical="center"/>
      <protection/>
    </xf>
    <xf numFmtId="186" fontId="6" fillId="0" borderId="28" xfId="21" applyNumberFormat="1" applyFont="1" applyBorder="1" applyAlignment="1">
      <alignment horizontal="left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distributed" vertical="center"/>
      <protection/>
    </xf>
    <xf numFmtId="0" fontId="6" fillId="0" borderId="30" xfId="21" applyFont="1" applyBorder="1" applyAlignment="1">
      <alignment horizontal="distributed" vertical="center"/>
      <protection/>
    </xf>
    <xf numFmtId="0" fontId="6" fillId="0" borderId="31" xfId="21" applyFont="1" applyBorder="1" applyAlignment="1">
      <alignment horizontal="distributed" vertical="center"/>
      <protection/>
    </xf>
    <xf numFmtId="0" fontId="0" fillId="0" borderId="25" xfId="21" applyFont="1" applyBorder="1" applyAlignment="1">
      <alignment horizontal="distributed" vertical="center"/>
      <protection/>
    </xf>
    <xf numFmtId="0" fontId="6" fillId="0" borderId="18" xfId="21" applyFont="1" applyBorder="1" applyAlignment="1">
      <alignment horizontal="distributed" vertical="center"/>
      <protection/>
    </xf>
    <xf numFmtId="0" fontId="0" fillId="0" borderId="18" xfId="21" applyFont="1" applyBorder="1" applyAlignment="1">
      <alignment horizontal="distributed" vertical="center"/>
      <protection/>
    </xf>
    <xf numFmtId="0" fontId="6" fillId="0" borderId="15" xfId="21" applyFont="1" applyBorder="1" applyAlignment="1">
      <alignment horizontal="center" vertical="center" textRotation="255"/>
      <protection/>
    </xf>
    <xf numFmtId="0" fontId="6" fillId="0" borderId="16" xfId="21" applyFont="1" applyBorder="1" applyAlignment="1">
      <alignment horizontal="center" vertical="center" textRotation="255"/>
      <protection/>
    </xf>
    <xf numFmtId="0" fontId="6" fillId="0" borderId="0" xfId="21" applyFont="1" applyBorder="1" applyAlignment="1">
      <alignment horizontal="center" vertical="center" textRotation="255"/>
      <protection/>
    </xf>
    <xf numFmtId="0" fontId="6" fillId="0" borderId="6" xfId="21" applyFont="1" applyBorder="1" applyAlignment="1">
      <alignment horizontal="center" vertical="center" textRotation="255"/>
      <protection/>
    </xf>
    <xf numFmtId="0" fontId="6" fillId="0" borderId="10" xfId="21" applyFont="1" applyBorder="1" applyAlignment="1">
      <alignment horizontal="center" vertical="center" textRotation="255"/>
      <protection/>
    </xf>
    <xf numFmtId="0" fontId="6" fillId="0" borderId="17" xfId="21" applyFont="1" applyBorder="1" applyAlignment="1">
      <alignment horizontal="center" vertical="center" textRotation="255"/>
      <protection/>
    </xf>
    <xf numFmtId="186" fontId="6" fillId="0" borderId="3" xfId="21" applyNumberFormat="1" applyFont="1" applyBorder="1" applyAlignment="1">
      <alignment horizontal="distributed" vertical="center"/>
      <protection/>
    </xf>
    <xf numFmtId="186" fontId="6" fillId="0" borderId="19" xfId="21" applyNumberFormat="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  <xf numFmtId="0" fontId="6" fillId="0" borderId="19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0" fillId="0" borderId="19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 wrapText="1"/>
      <protection/>
    </xf>
    <xf numFmtId="0" fontId="0" fillId="0" borderId="19" xfId="21" applyFont="1" applyBorder="1" applyAlignment="1">
      <alignment horizontal="distributed" vertical="center" wrapText="1"/>
      <protection/>
    </xf>
    <xf numFmtId="0" fontId="6" fillId="0" borderId="3" xfId="21" applyFont="1" applyBorder="1" applyAlignment="1">
      <alignment horizontal="distributed" vertical="center"/>
      <protection/>
    </xf>
    <xf numFmtId="0" fontId="0" fillId="0" borderId="19" xfId="21" applyFont="1" applyBorder="1" applyAlignment="1">
      <alignment horizontal="distributed" vertical="center"/>
      <protection/>
    </xf>
    <xf numFmtId="0" fontId="6" fillId="0" borderId="15" xfId="21" applyFont="1" applyBorder="1" applyAlignment="1">
      <alignment horizontal="distributed" vertical="center"/>
      <protection/>
    </xf>
    <xf numFmtId="0" fontId="0" fillId="0" borderId="15" xfId="21" applyFont="1" applyBorder="1" applyAlignment="1">
      <alignment horizontal="distributed" vertical="center"/>
      <protection/>
    </xf>
    <xf numFmtId="0" fontId="0" fillId="0" borderId="10" xfId="21" applyFont="1" applyBorder="1" applyAlignment="1">
      <alignment horizontal="distributed" vertical="center"/>
      <protection/>
    </xf>
    <xf numFmtId="0" fontId="4" fillId="0" borderId="18" xfId="21" applyFont="1" applyBorder="1" applyAlignment="1">
      <alignment horizontal="distributed" vertical="center"/>
      <protection/>
    </xf>
    <xf numFmtId="0" fontId="2" fillId="0" borderId="18" xfId="21" applyFont="1" applyBorder="1" applyAlignment="1">
      <alignment horizontal="distributed" vertical="center"/>
      <protection/>
    </xf>
    <xf numFmtId="0" fontId="20" fillId="0" borderId="18" xfId="21" applyFont="1" applyBorder="1" applyAlignment="1">
      <alignment horizontal="distributed" vertical="center" wrapText="1"/>
      <protection/>
    </xf>
    <xf numFmtId="0" fontId="21" fillId="0" borderId="18" xfId="21" applyFont="1" applyBorder="1" applyAlignment="1">
      <alignment horizontal="distributed" vertical="center" wrapText="1"/>
      <protection/>
    </xf>
    <xf numFmtId="0" fontId="6" fillId="0" borderId="0" xfId="21" applyFont="1" applyAlignment="1">
      <alignment horizontal="right" vertical="center"/>
      <protection/>
    </xf>
    <xf numFmtId="0" fontId="6" fillId="0" borderId="28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left" vertical="center"/>
      <protection/>
    </xf>
    <xf numFmtId="0" fontId="0" fillId="0" borderId="17" xfId="21" applyFont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２　福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1.75390625" style="58" customWidth="1"/>
    <col min="2" max="2" width="13.25390625" style="58" customWidth="1"/>
    <col min="3" max="3" width="4.375" style="58" customWidth="1"/>
    <col min="4" max="4" width="13.25390625" style="58" customWidth="1"/>
    <col min="5" max="5" width="4.375" style="58" customWidth="1"/>
    <col min="6" max="6" width="13.25390625" style="58" customWidth="1"/>
    <col min="7" max="7" width="4.375" style="58" customWidth="1"/>
    <col min="8" max="8" width="21.125" style="58" customWidth="1"/>
    <col min="9" max="9" width="4.375" style="58" customWidth="1"/>
    <col min="10" max="16384" width="9.00390625" style="112" customWidth="1"/>
  </cols>
  <sheetData>
    <row r="1" spans="1:10" s="100" customFormat="1" ht="13.5" customHeight="1">
      <c r="A1" s="162" t="s">
        <v>131</v>
      </c>
      <c r="B1" s="162"/>
      <c r="C1" s="162"/>
      <c r="D1" s="162"/>
      <c r="E1" s="162"/>
      <c r="F1" s="162"/>
      <c r="G1" s="162"/>
      <c r="H1" s="162"/>
      <c r="I1" s="162"/>
      <c r="J1" s="41"/>
    </row>
    <row r="2" spans="1:17" s="101" customFormat="1" ht="13.5" customHeight="1">
      <c r="A2" s="163" t="s">
        <v>125</v>
      </c>
      <c r="B2" s="163"/>
      <c r="C2" s="163"/>
      <c r="D2" s="163"/>
      <c r="E2" s="163"/>
      <c r="F2" s="163"/>
      <c r="G2" s="163"/>
      <c r="H2" s="163"/>
      <c r="I2" s="163"/>
      <c r="J2" s="42"/>
      <c r="K2" s="11"/>
      <c r="L2" s="11"/>
      <c r="M2" s="12"/>
      <c r="N2" s="12"/>
      <c r="O2" s="12"/>
      <c r="P2" s="12"/>
      <c r="Q2" s="12"/>
    </row>
    <row r="3" spans="1:17" s="102" customFormat="1" ht="13.5" customHeight="1">
      <c r="A3" s="163"/>
      <c r="B3" s="163"/>
      <c r="C3" s="163"/>
      <c r="D3" s="163"/>
      <c r="E3" s="163"/>
      <c r="F3" s="163"/>
      <c r="G3" s="163"/>
      <c r="H3" s="163"/>
      <c r="I3" s="163"/>
      <c r="J3" s="42"/>
      <c r="K3" s="11"/>
      <c r="L3" s="11"/>
      <c r="M3" s="14"/>
      <c r="N3" s="14"/>
      <c r="O3" s="14"/>
      <c r="P3" s="14"/>
      <c r="Q3" s="14"/>
    </row>
    <row r="4" spans="1:17" s="4" customFormat="1" ht="13.5" customHeight="1">
      <c r="A4" s="163"/>
      <c r="B4" s="163"/>
      <c r="C4" s="163"/>
      <c r="D4" s="163"/>
      <c r="E4" s="163"/>
      <c r="F4" s="163"/>
      <c r="G4" s="163"/>
      <c r="H4" s="163"/>
      <c r="I4" s="163"/>
      <c r="J4" s="42"/>
      <c r="K4" s="11"/>
      <c r="L4" s="11"/>
      <c r="M4" s="15"/>
      <c r="N4" s="15"/>
      <c r="O4" s="15"/>
      <c r="P4" s="15"/>
      <c r="Q4" s="15"/>
    </row>
    <row r="5" spans="1:17" s="4" customFormat="1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11"/>
      <c r="L5" s="11"/>
      <c r="M5" s="15"/>
      <c r="N5" s="15"/>
      <c r="O5" s="15"/>
      <c r="P5" s="15"/>
      <c r="Q5" s="15"/>
    </row>
    <row r="6" spans="1:9" ht="15" customHeight="1">
      <c r="A6" s="165" t="s">
        <v>126</v>
      </c>
      <c r="B6" s="165"/>
      <c r="C6" s="165"/>
      <c r="D6" s="165"/>
      <c r="E6" s="44"/>
      <c r="F6" s="44"/>
      <c r="G6" s="44"/>
      <c r="H6" s="44"/>
      <c r="I6" s="44"/>
    </row>
    <row r="7" spans="1:9" ht="15" customHeight="1">
      <c r="A7" s="165"/>
      <c r="B7" s="165"/>
      <c r="C7" s="165"/>
      <c r="D7" s="165"/>
      <c r="E7" s="45"/>
      <c r="F7" s="166" t="s">
        <v>111</v>
      </c>
      <c r="G7" s="166"/>
      <c r="H7" s="166"/>
      <c r="I7" s="166"/>
    </row>
    <row r="8" spans="1:9" ht="19.5" customHeight="1" thickBot="1">
      <c r="A8" s="47" t="s">
        <v>92</v>
      </c>
      <c r="B8" s="43"/>
      <c r="C8" s="43"/>
      <c r="D8" s="43"/>
      <c r="E8" s="45"/>
      <c r="F8" s="166" t="s">
        <v>93</v>
      </c>
      <c r="G8" s="166"/>
      <c r="H8" s="166"/>
      <c r="I8" s="166"/>
    </row>
    <row r="9" spans="1:9" ht="29.25" customHeight="1">
      <c r="A9" s="48" t="s">
        <v>90</v>
      </c>
      <c r="B9" s="167" t="s">
        <v>29</v>
      </c>
      <c r="C9" s="168"/>
      <c r="D9" s="169" t="s">
        <v>30</v>
      </c>
      <c r="E9" s="170"/>
      <c r="F9" s="169" t="s">
        <v>31</v>
      </c>
      <c r="G9" s="170"/>
      <c r="H9" s="171" t="s">
        <v>32</v>
      </c>
      <c r="I9" s="172"/>
    </row>
    <row r="10" spans="1:9" s="113" customFormat="1" ht="18" customHeight="1">
      <c r="A10" s="49" t="s">
        <v>67</v>
      </c>
      <c r="B10" s="127">
        <f>SUM(B11:B27)</f>
        <v>41898</v>
      </c>
      <c r="C10" s="128" t="s">
        <v>21</v>
      </c>
      <c r="D10" s="127">
        <f>SUM(D11:D27)</f>
        <v>38</v>
      </c>
      <c r="E10" s="128" t="s">
        <v>33</v>
      </c>
      <c r="F10" s="127">
        <f>SUM(F11:F27)</f>
        <v>40</v>
      </c>
      <c r="G10" s="128" t="s">
        <v>21</v>
      </c>
      <c r="H10" s="129">
        <f>F10/B10*1000</f>
        <v>0.9546995083297533</v>
      </c>
      <c r="I10" s="50" t="s">
        <v>118</v>
      </c>
    </row>
    <row r="11" spans="1:9" ht="18" customHeight="1">
      <c r="A11" s="51" t="s">
        <v>68</v>
      </c>
      <c r="B11" s="130">
        <v>7768</v>
      </c>
      <c r="C11" s="130"/>
      <c r="D11" s="130">
        <v>3</v>
      </c>
      <c r="E11" s="130"/>
      <c r="F11" s="130">
        <v>3</v>
      </c>
      <c r="G11" s="130"/>
      <c r="H11" s="131">
        <f>F11/B11*1000</f>
        <v>0.3861997940267765</v>
      </c>
      <c r="I11" s="52"/>
    </row>
    <row r="12" spans="1:9" ht="18" customHeight="1">
      <c r="A12" s="53" t="s">
        <v>69</v>
      </c>
      <c r="B12" s="109">
        <v>2410</v>
      </c>
      <c r="C12" s="109"/>
      <c r="D12" s="109">
        <v>1</v>
      </c>
      <c r="E12" s="109"/>
      <c r="F12" s="109">
        <v>1</v>
      </c>
      <c r="G12" s="109"/>
      <c r="H12" s="132">
        <f>F12/B12*1000</f>
        <v>0.41493775933609955</v>
      </c>
      <c r="I12" s="46"/>
    </row>
    <row r="13" spans="1:9" ht="18" customHeight="1">
      <c r="A13" s="53" t="s">
        <v>70</v>
      </c>
      <c r="B13" s="109">
        <v>1732</v>
      </c>
      <c r="C13" s="109"/>
      <c r="D13" s="109" t="s">
        <v>120</v>
      </c>
      <c r="E13" s="109"/>
      <c r="F13" s="109" t="s">
        <v>120</v>
      </c>
      <c r="G13" s="109"/>
      <c r="H13" s="109" t="s">
        <v>120</v>
      </c>
      <c r="I13" s="46"/>
    </row>
    <row r="14" spans="1:9" ht="18" customHeight="1">
      <c r="A14" s="53" t="s">
        <v>22</v>
      </c>
      <c r="B14" s="109">
        <v>1912</v>
      </c>
      <c r="C14" s="109"/>
      <c r="D14" s="109">
        <v>2</v>
      </c>
      <c r="E14" s="109"/>
      <c r="F14" s="109">
        <v>2</v>
      </c>
      <c r="G14" s="109"/>
      <c r="H14" s="132">
        <f>F14/B14*1000</f>
        <v>1.0460251046025104</v>
      </c>
      <c r="I14" s="46"/>
    </row>
    <row r="15" spans="1:9" ht="18" customHeight="1">
      <c r="A15" s="53" t="s">
        <v>23</v>
      </c>
      <c r="B15" s="109">
        <v>1923</v>
      </c>
      <c r="C15" s="109"/>
      <c r="D15" s="109">
        <v>1</v>
      </c>
      <c r="E15" s="109"/>
      <c r="F15" s="109">
        <v>1</v>
      </c>
      <c r="G15" s="109"/>
      <c r="H15" s="132">
        <f>F15/B15*1000</f>
        <v>0.5200208008320333</v>
      </c>
      <c r="I15" s="46"/>
    </row>
    <row r="16" spans="1:9" ht="18" customHeight="1">
      <c r="A16" s="53" t="s">
        <v>71</v>
      </c>
      <c r="B16" s="109">
        <v>3028</v>
      </c>
      <c r="C16" s="109"/>
      <c r="D16" s="109">
        <v>4</v>
      </c>
      <c r="E16" s="109"/>
      <c r="F16" s="109">
        <v>4</v>
      </c>
      <c r="G16" s="109"/>
      <c r="H16" s="132">
        <f>F16/B16*1000</f>
        <v>1.321003963011889</v>
      </c>
      <c r="I16" s="46"/>
    </row>
    <row r="17" spans="1:9" ht="18" customHeight="1">
      <c r="A17" s="53" t="s">
        <v>72</v>
      </c>
      <c r="B17" s="109">
        <v>899</v>
      </c>
      <c r="C17" s="109"/>
      <c r="D17" s="109" t="s">
        <v>121</v>
      </c>
      <c r="E17" s="109"/>
      <c r="F17" s="109" t="s">
        <v>121</v>
      </c>
      <c r="G17" s="109"/>
      <c r="H17" s="109" t="s">
        <v>121</v>
      </c>
      <c r="I17" s="46"/>
    </row>
    <row r="18" spans="1:9" ht="18" customHeight="1">
      <c r="A18" s="53" t="s">
        <v>24</v>
      </c>
      <c r="B18" s="109">
        <v>3822</v>
      </c>
      <c r="C18" s="109"/>
      <c r="D18" s="109">
        <v>7</v>
      </c>
      <c r="E18" s="109"/>
      <c r="F18" s="109">
        <v>8</v>
      </c>
      <c r="G18" s="109"/>
      <c r="H18" s="132">
        <f>F18/B18*1000</f>
        <v>2.0931449502878077</v>
      </c>
      <c r="I18" s="46"/>
    </row>
    <row r="19" spans="1:9" ht="18" customHeight="1">
      <c r="A19" s="53" t="s">
        <v>73</v>
      </c>
      <c r="B19" s="109">
        <v>1646</v>
      </c>
      <c r="C19" s="109"/>
      <c r="D19" s="109" t="s">
        <v>122</v>
      </c>
      <c r="E19" s="109"/>
      <c r="F19" s="109" t="s">
        <v>122</v>
      </c>
      <c r="G19" s="109"/>
      <c r="H19" s="109" t="s">
        <v>122</v>
      </c>
      <c r="I19" s="46"/>
    </row>
    <row r="20" spans="1:9" ht="18" customHeight="1">
      <c r="A20" s="53" t="s">
        <v>74</v>
      </c>
      <c r="B20" s="109">
        <v>4496</v>
      </c>
      <c r="C20" s="109"/>
      <c r="D20" s="109">
        <v>1</v>
      </c>
      <c r="E20" s="109"/>
      <c r="F20" s="109">
        <v>1</v>
      </c>
      <c r="G20" s="109"/>
      <c r="H20" s="132">
        <f aca="true" t="shared" si="0" ref="H20:H27">F20/B20*1000</f>
        <v>0.22241992882562275</v>
      </c>
      <c r="I20" s="46"/>
    </row>
    <row r="21" spans="1:9" ht="18" customHeight="1">
      <c r="A21" s="53" t="s">
        <v>25</v>
      </c>
      <c r="B21" s="109">
        <v>2729</v>
      </c>
      <c r="C21" s="109"/>
      <c r="D21" s="109">
        <v>1</v>
      </c>
      <c r="E21" s="109"/>
      <c r="F21" s="109">
        <v>2</v>
      </c>
      <c r="G21" s="109"/>
      <c r="H21" s="132">
        <f t="shared" si="0"/>
        <v>0.7328691828508611</v>
      </c>
      <c r="I21" s="46"/>
    </row>
    <row r="22" spans="1:9" ht="18" customHeight="1">
      <c r="A22" s="53" t="s">
        <v>75</v>
      </c>
      <c r="B22" s="109">
        <v>2001</v>
      </c>
      <c r="C22" s="109"/>
      <c r="D22" s="109">
        <v>1</v>
      </c>
      <c r="E22" s="109"/>
      <c r="F22" s="109">
        <v>1</v>
      </c>
      <c r="G22" s="109"/>
      <c r="H22" s="132">
        <f t="shared" si="0"/>
        <v>0.49975012493753124</v>
      </c>
      <c r="I22" s="46"/>
    </row>
    <row r="23" spans="1:9" ht="18" customHeight="1">
      <c r="A23" s="53" t="s">
        <v>76</v>
      </c>
      <c r="B23" s="109">
        <v>1709</v>
      </c>
      <c r="C23" s="109"/>
      <c r="D23" s="109">
        <v>4</v>
      </c>
      <c r="E23" s="109"/>
      <c r="F23" s="109">
        <v>4</v>
      </c>
      <c r="G23" s="109"/>
      <c r="H23" s="132">
        <f t="shared" si="0"/>
        <v>2.3405500292568755</v>
      </c>
      <c r="I23" s="46"/>
    </row>
    <row r="24" spans="1:9" ht="18" customHeight="1">
      <c r="A24" s="53" t="s">
        <v>77</v>
      </c>
      <c r="B24" s="109">
        <v>2218</v>
      </c>
      <c r="C24" s="109"/>
      <c r="D24" s="109">
        <v>8</v>
      </c>
      <c r="E24" s="109"/>
      <c r="F24" s="109">
        <v>8</v>
      </c>
      <c r="G24" s="109"/>
      <c r="H24" s="132">
        <f t="shared" si="0"/>
        <v>3.6068530207394045</v>
      </c>
      <c r="I24" s="46"/>
    </row>
    <row r="25" spans="1:9" ht="18" customHeight="1">
      <c r="A25" s="53" t="s">
        <v>26</v>
      </c>
      <c r="B25" s="109">
        <v>1471</v>
      </c>
      <c r="C25" s="109"/>
      <c r="D25" s="109">
        <v>2</v>
      </c>
      <c r="E25" s="109"/>
      <c r="F25" s="109">
        <v>2</v>
      </c>
      <c r="G25" s="109"/>
      <c r="H25" s="132">
        <f t="shared" si="0"/>
        <v>1.3596193065941535</v>
      </c>
      <c r="I25" s="46"/>
    </row>
    <row r="26" spans="1:9" ht="18" customHeight="1">
      <c r="A26" s="53" t="s">
        <v>27</v>
      </c>
      <c r="B26" s="109">
        <v>1508</v>
      </c>
      <c r="C26" s="109"/>
      <c r="D26" s="109">
        <v>2</v>
      </c>
      <c r="E26" s="109"/>
      <c r="F26" s="109">
        <v>2</v>
      </c>
      <c r="G26" s="109"/>
      <c r="H26" s="132">
        <f t="shared" si="0"/>
        <v>1.3262599469496021</v>
      </c>
      <c r="I26" s="46"/>
    </row>
    <row r="27" spans="1:9" ht="18" customHeight="1" thickBot="1">
      <c r="A27" s="54" t="s">
        <v>28</v>
      </c>
      <c r="B27" s="123">
        <v>626</v>
      </c>
      <c r="C27" s="123"/>
      <c r="D27" s="123">
        <v>1</v>
      </c>
      <c r="E27" s="123"/>
      <c r="F27" s="123">
        <v>1</v>
      </c>
      <c r="G27" s="123"/>
      <c r="H27" s="133">
        <f t="shared" si="0"/>
        <v>1.5974440894568689</v>
      </c>
      <c r="I27" s="55"/>
    </row>
    <row r="28" spans="1:9" ht="18" customHeight="1">
      <c r="A28" s="164" t="s">
        <v>1</v>
      </c>
      <c r="B28" s="164"/>
      <c r="C28" s="164"/>
      <c r="D28" s="164"/>
      <c r="E28" s="56"/>
      <c r="F28" s="57"/>
      <c r="G28" s="57"/>
      <c r="H28" s="57"/>
      <c r="I28" s="57"/>
    </row>
    <row r="30" spans="1:9" ht="18" customHeight="1" thickBot="1">
      <c r="A30" s="47" t="s">
        <v>94</v>
      </c>
      <c r="B30" s="43"/>
      <c r="C30" s="43"/>
      <c r="D30" s="43"/>
      <c r="E30" s="45"/>
      <c r="F30" s="166" t="s">
        <v>93</v>
      </c>
      <c r="G30" s="166"/>
      <c r="H30" s="166"/>
      <c r="I30" s="166"/>
    </row>
    <row r="31" spans="1:9" ht="29.25" customHeight="1">
      <c r="A31" s="48" t="s">
        <v>90</v>
      </c>
      <c r="B31" s="167" t="s">
        <v>29</v>
      </c>
      <c r="C31" s="168"/>
      <c r="D31" s="169" t="s">
        <v>30</v>
      </c>
      <c r="E31" s="170"/>
      <c r="F31" s="169" t="s">
        <v>31</v>
      </c>
      <c r="G31" s="170"/>
      <c r="H31" s="171" t="s">
        <v>32</v>
      </c>
      <c r="I31" s="172"/>
    </row>
    <row r="32" spans="1:9" s="113" customFormat="1" ht="18" customHeight="1">
      <c r="A32" s="49" t="s">
        <v>67</v>
      </c>
      <c r="B32" s="127">
        <f>SUM(B33:B36)</f>
        <v>7247</v>
      </c>
      <c r="C32" s="128" t="s">
        <v>21</v>
      </c>
      <c r="D32" s="127">
        <f>SUM(D33:D36)</f>
        <v>4</v>
      </c>
      <c r="E32" s="128" t="s">
        <v>33</v>
      </c>
      <c r="F32" s="127">
        <f>SUM(F33:F36)</f>
        <v>4</v>
      </c>
      <c r="G32" s="128" t="s">
        <v>21</v>
      </c>
      <c r="H32" s="129">
        <f>F32/B32*1000</f>
        <v>0.5519525320822408</v>
      </c>
      <c r="I32" s="50" t="s">
        <v>118</v>
      </c>
    </row>
    <row r="33" spans="1:9" ht="18" customHeight="1">
      <c r="A33" s="51" t="s">
        <v>95</v>
      </c>
      <c r="B33" s="130">
        <v>2602</v>
      </c>
      <c r="C33" s="130"/>
      <c r="D33" s="130" t="s">
        <v>108</v>
      </c>
      <c r="E33" s="130"/>
      <c r="F33" s="130" t="s">
        <v>108</v>
      </c>
      <c r="G33" s="130"/>
      <c r="H33" s="131" t="s">
        <v>108</v>
      </c>
      <c r="I33" s="52"/>
    </row>
    <row r="34" spans="1:9" ht="18" customHeight="1">
      <c r="A34" s="53" t="s">
        <v>96</v>
      </c>
      <c r="B34" s="109">
        <v>2379</v>
      </c>
      <c r="C34" s="109"/>
      <c r="D34" s="109">
        <v>2</v>
      </c>
      <c r="E34" s="109"/>
      <c r="F34" s="109">
        <v>2</v>
      </c>
      <c r="G34" s="109"/>
      <c r="H34" s="132">
        <f>F34/B34*1000</f>
        <v>0.8406893652795292</v>
      </c>
      <c r="I34" s="46"/>
    </row>
    <row r="35" spans="1:9" ht="18" customHeight="1">
      <c r="A35" s="53" t="s">
        <v>97</v>
      </c>
      <c r="B35" s="109">
        <v>1024</v>
      </c>
      <c r="C35" s="109"/>
      <c r="D35" s="109" t="s">
        <v>123</v>
      </c>
      <c r="E35" s="109"/>
      <c r="F35" s="109" t="s">
        <v>123</v>
      </c>
      <c r="G35" s="109"/>
      <c r="H35" s="109" t="s">
        <v>123</v>
      </c>
      <c r="I35" s="46"/>
    </row>
    <row r="36" spans="1:9" ht="18" customHeight="1" thickBot="1">
      <c r="A36" s="54" t="s">
        <v>98</v>
      </c>
      <c r="B36" s="123">
        <v>1242</v>
      </c>
      <c r="C36" s="123"/>
      <c r="D36" s="123">
        <v>2</v>
      </c>
      <c r="E36" s="123"/>
      <c r="F36" s="123">
        <v>2</v>
      </c>
      <c r="G36" s="123"/>
      <c r="H36" s="133">
        <f>F36/B36*1000</f>
        <v>1.6103059581320451</v>
      </c>
      <c r="I36" s="55"/>
    </row>
    <row r="37" spans="1:9" ht="18" customHeight="1">
      <c r="A37" s="164" t="s">
        <v>99</v>
      </c>
      <c r="B37" s="164"/>
      <c r="C37" s="164"/>
      <c r="D37" s="164"/>
      <c r="E37" s="56"/>
      <c r="F37" s="57"/>
      <c r="G37" s="57"/>
      <c r="H37" s="57"/>
      <c r="I37" s="57"/>
    </row>
    <row r="52" spans="1:17" s="2" customFormat="1" ht="18" customHeight="1">
      <c r="A52" s="161">
        <v>54</v>
      </c>
      <c r="B52" s="161"/>
      <c r="C52" s="161"/>
      <c r="D52" s="161"/>
      <c r="E52" s="161"/>
      <c r="F52" s="161"/>
      <c r="G52" s="161"/>
      <c r="H52" s="161"/>
      <c r="I52" s="161"/>
      <c r="J52" s="9"/>
      <c r="K52" s="14"/>
      <c r="L52" s="14"/>
      <c r="M52" s="14"/>
      <c r="N52" s="14"/>
      <c r="O52" s="14"/>
      <c r="P52" s="14"/>
      <c r="Q52" s="14"/>
    </row>
  </sheetData>
  <mergeCells count="17">
    <mergeCell ref="H9:I9"/>
    <mergeCell ref="A37:D37"/>
    <mergeCell ref="F30:I30"/>
    <mergeCell ref="B31:C31"/>
    <mergeCell ref="D31:E31"/>
    <mergeCell ref="F31:G31"/>
    <mergeCell ref="H31:I31"/>
    <mergeCell ref="A52:I52"/>
    <mergeCell ref="A1:I1"/>
    <mergeCell ref="A2:I4"/>
    <mergeCell ref="A28:D28"/>
    <mergeCell ref="A6:D7"/>
    <mergeCell ref="F7:I7"/>
    <mergeCell ref="F8:I8"/>
    <mergeCell ref="B9:C9"/>
    <mergeCell ref="D9:E9"/>
    <mergeCell ref="F9:G9"/>
  </mergeCells>
  <printOptions/>
  <pageMargins left="0.3937007874015748" right="0.90551181102362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A66" sqref="A66"/>
    </sheetView>
  </sheetViews>
  <sheetFormatPr defaultColWidth="9.00390625" defaultRowHeight="13.5"/>
  <cols>
    <col min="1" max="9" width="9.00390625" style="2" customWidth="1"/>
    <col min="10" max="10" width="9.125" style="2" customWidth="1"/>
    <col min="11" max="16384" width="9.00390625" style="2" customWidth="1"/>
  </cols>
  <sheetData>
    <row r="1" spans="1:10" s="10" customFormat="1" ht="13.5" customHeight="1">
      <c r="A1" s="178" t="s">
        <v>132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7" s="13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  <c r="P2" s="12"/>
      <c r="Q2" s="12"/>
    </row>
    <row r="3" spans="1:17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4"/>
      <c r="N3" s="14"/>
      <c r="O3" s="14"/>
      <c r="P3" s="14"/>
      <c r="Q3" s="14"/>
    </row>
    <row r="4" spans="1:17" s="1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5"/>
      <c r="N4" s="15"/>
      <c r="O4" s="15"/>
      <c r="P4" s="15"/>
      <c r="Q4" s="15"/>
    </row>
    <row r="5" spans="1:17" s="3" customFormat="1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7"/>
      <c r="N5" s="7"/>
      <c r="O5" s="7"/>
      <c r="P5" s="7"/>
      <c r="Q5" s="7"/>
    </row>
    <row r="6" spans="1:17" s="3" customFormat="1" ht="13.5" customHeight="1">
      <c r="A6" s="5"/>
      <c r="B6" s="17"/>
      <c r="C6" s="17"/>
      <c r="D6" s="17"/>
      <c r="E6" s="17"/>
      <c r="F6" s="18"/>
      <c r="G6" s="19"/>
      <c r="H6" s="19"/>
      <c r="I6" s="18"/>
      <c r="J6" s="18"/>
      <c r="K6" s="17"/>
      <c r="L6" s="17"/>
      <c r="M6" s="5"/>
      <c r="N6" s="18"/>
      <c r="O6" s="6"/>
      <c r="P6" s="6"/>
      <c r="Q6" s="18"/>
    </row>
    <row r="7" spans="1:17" s="3" customFormat="1" ht="13.5" customHeight="1">
      <c r="A7" s="5"/>
      <c r="B7" s="17"/>
      <c r="C7" s="17"/>
      <c r="D7" s="17"/>
      <c r="E7" s="17"/>
      <c r="F7" s="18"/>
      <c r="G7" s="19"/>
      <c r="H7" s="19"/>
      <c r="I7" s="18"/>
      <c r="J7" s="18"/>
      <c r="K7" s="17"/>
      <c r="L7" s="17"/>
      <c r="M7" s="5"/>
      <c r="N7" s="18"/>
      <c r="O7" s="6"/>
      <c r="P7" s="6"/>
      <c r="Q7" s="18"/>
    </row>
    <row r="8" spans="1:17" s="3" customFormat="1" ht="13.5" customHeight="1">
      <c r="A8" s="5"/>
      <c r="B8" s="17"/>
      <c r="C8" s="17"/>
      <c r="D8" s="17"/>
      <c r="E8" s="17"/>
      <c r="F8" s="18"/>
      <c r="G8" s="18"/>
      <c r="H8" s="17"/>
      <c r="I8" s="17"/>
      <c r="J8" s="17"/>
      <c r="K8" s="17"/>
      <c r="L8" s="17"/>
      <c r="M8" s="5"/>
      <c r="N8" s="18"/>
      <c r="O8" s="6"/>
      <c r="P8" s="6"/>
      <c r="Q8" s="18"/>
    </row>
    <row r="9" spans="1:17" s="3" customFormat="1" ht="13.5" customHeight="1">
      <c r="A9" s="5"/>
      <c r="B9" s="17"/>
      <c r="C9" s="17"/>
      <c r="D9" s="17"/>
      <c r="E9" s="17"/>
      <c r="F9" s="18"/>
      <c r="G9" s="18"/>
      <c r="H9" s="17"/>
      <c r="I9" s="17"/>
      <c r="J9" s="17"/>
      <c r="K9" s="20"/>
      <c r="L9" s="20"/>
      <c r="M9" s="18"/>
      <c r="N9" s="18"/>
      <c r="O9" s="6"/>
      <c r="P9" s="6"/>
      <c r="Q9" s="18"/>
    </row>
    <row r="10" spans="1:17" s="3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3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3" customFormat="1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3" customFormat="1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3" customFormat="1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3" customFormat="1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3" customFormat="1" ht="13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3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3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3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3" customFormat="1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3" customFormat="1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3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3" customFormat="1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3" customFormat="1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3" customFormat="1" ht="13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3" customFormat="1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22" customFormat="1" ht="13.5" customHeight="1">
      <c r="A32" s="56" t="s">
        <v>127</v>
      </c>
      <c r="B32" s="56"/>
      <c r="C32" s="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9" s="3" customFormat="1" ht="13.5" customHeight="1">
      <c r="A33" s="8"/>
      <c r="B33" s="8"/>
      <c r="C33" s="8"/>
      <c r="D33" s="7"/>
      <c r="E33" s="7"/>
      <c r="F33" s="7"/>
      <c r="G33" s="7"/>
      <c r="H33" s="7"/>
      <c r="I33" s="7"/>
      <c r="J33" s="7"/>
      <c r="K33" s="56"/>
      <c r="L33" s="56"/>
      <c r="M33" s="56"/>
      <c r="N33" s="68"/>
      <c r="O33" s="68"/>
      <c r="P33" s="56"/>
      <c r="Q33" s="56"/>
      <c r="R33" s="60"/>
      <c r="S33" s="46"/>
    </row>
    <row r="34" spans="1:19" s="3" customFormat="1" ht="13.5" customHeight="1">
      <c r="A34" s="7"/>
      <c r="B34" s="5"/>
      <c r="C34" s="5"/>
      <c r="D34" s="5"/>
      <c r="E34" s="5"/>
      <c r="F34" s="5"/>
      <c r="G34" s="7"/>
      <c r="H34" s="7"/>
      <c r="I34" s="7"/>
      <c r="J34" s="23"/>
      <c r="K34" s="179"/>
      <c r="L34" s="179"/>
      <c r="M34" s="56"/>
      <c r="N34" s="68"/>
      <c r="O34" s="68"/>
      <c r="P34" s="56"/>
      <c r="Q34" s="56"/>
      <c r="R34" s="60"/>
      <c r="S34" s="46"/>
    </row>
    <row r="35" spans="1:19" s="3" customFormat="1" ht="13.5" customHeight="1">
      <c r="A35" s="18"/>
      <c r="B35" s="18"/>
      <c r="C35" s="18"/>
      <c r="D35" s="18"/>
      <c r="E35" s="18"/>
      <c r="F35" s="18"/>
      <c r="G35" s="18"/>
      <c r="H35" s="17"/>
      <c r="I35" s="17"/>
      <c r="J35" s="17"/>
      <c r="K35" s="176"/>
      <c r="L35" s="177"/>
      <c r="M35" s="177"/>
      <c r="N35" s="65"/>
      <c r="O35" s="65"/>
      <c r="P35" s="65"/>
      <c r="Q35" s="173"/>
      <c r="R35" s="173"/>
      <c r="S35" s="65"/>
    </row>
    <row r="36" spans="1:19" s="3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64"/>
      <c r="L36" s="64"/>
      <c r="M36" s="64"/>
      <c r="N36" s="65"/>
      <c r="O36" s="134"/>
      <c r="P36" s="61"/>
      <c r="Q36" s="62"/>
      <c r="R36" s="63"/>
      <c r="S36" s="61"/>
    </row>
    <row r="37" spans="1:19" s="3" customFormat="1" ht="13.5" customHeight="1">
      <c r="A37" s="8"/>
      <c r="B37" s="8"/>
      <c r="C37" s="8"/>
      <c r="D37" s="8"/>
      <c r="E37" s="8"/>
      <c r="F37" s="8"/>
      <c r="G37" s="7"/>
      <c r="H37" s="7"/>
      <c r="I37" s="7"/>
      <c r="J37" s="7"/>
      <c r="K37" s="64"/>
      <c r="L37" s="64"/>
      <c r="M37" s="64"/>
      <c r="N37" s="65"/>
      <c r="O37" s="134"/>
      <c r="P37" s="61"/>
      <c r="Q37" s="126"/>
      <c r="R37" s="63"/>
      <c r="S37" s="62"/>
    </row>
    <row r="38" spans="1:19" s="3" customFormat="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4"/>
      <c r="L38" s="64"/>
      <c r="M38" s="64"/>
      <c r="N38" s="65"/>
      <c r="O38" s="134"/>
      <c r="P38" s="61"/>
      <c r="Q38" s="62"/>
      <c r="R38" s="63"/>
      <c r="S38" s="61"/>
    </row>
    <row r="39" spans="1:19" ht="13.5" customHeight="1">
      <c r="A39" s="9"/>
      <c r="B39" s="25"/>
      <c r="C39" s="25"/>
      <c r="D39" s="25"/>
      <c r="E39" s="25"/>
      <c r="F39" s="25"/>
      <c r="G39" s="25"/>
      <c r="H39" s="25"/>
      <c r="I39" s="25"/>
      <c r="J39" s="25"/>
      <c r="K39" s="64"/>
      <c r="L39" s="64"/>
      <c r="M39" s="64"/>
      <c r="N39" s="65"/>
      <c r="O39" s="134"/>
      <c r="P39" s="61"/>
      <c r="Q39" s="62"/>
      <c r="R39" s="63"/>
      <c r="S39" s="61"/>
    </row>
    <row r="40" spans="1:19" ht="13.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64"/>
      <c r="L40" s="64"/>
      <c r="M40" s="64"/>
      <c r="N40" s="134"/>
      <c r="O40" s="134"/>
      <c r="P40" s="61"/>
      <c r="Q40" s="126"/>
      <c r="R40" s="63"/>
      <c r="S40" s="61"/>
    </row>
    <row r="41" spans="1:19" ht="13.5" customHeight="1">
      <c r="A41" s="9"/>
      <c r="B41" s="25"/>
      <c r="C41" s="25"/>
      <c r="D41" s="25"/>
      <c r="E41" s="25"/>
      <c r="F41" s="25"/>
      <c r="G41" s="25"/>
      <c r="H41" s="25"/>
      <c r="I41" s="25"/>
      <c r="J41" s="25"/>
      <c r="K41" s="174"/>
      <c r="L41" s="174"/>
      <c r="M41" s="69"/>
      <c r="N41" s="68"/>
      <c r="O41" s="68"/>
      <c r="P41" s="86"/>
      <c r="Q41" s="86"/>
      <c r="R41" s="60"/>
      <c r="S41" s="86"/>
    </row>
    <row r="42" spans="1:19" ht="13.5" customHeight="1">
      <c r="A42" s="9"/>
      <c r="B42" s="25"/>
      <c r="C42" s="25"/>
      <c r="D42" s="25"/>
      <c r="E42" s="25"/>
      <c r="F42" s="25"/>
      <c r="G42" s="25"/>
      <c r="H42" s="25"/>
      <c r="I42" s="25"/>
      <c r="J42" s="25"/>
      <c r="K42" s="44"/>
      <c r="L42" s="44"/>
      <c r="M42" s="44"/>
      <c r="N42" s="87"/>
      <c r="O42" s="87"/>
      <c r="P42" s="44"/>
      <c r="Q42" s="44"/>
      <c r="R42" s="88"/>
      <c r="S42" s="44"/>
    </row>
    <row r="43" spans="1:19" ht="13.5" customHeight="1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175"/>
      <c r="L43" s="175"/>
      <c r="M43" s="56"/>
      <c r="N43" s="68"/>
      <c r="O43" s="68"/>
      <c r="P43" s="56"/>
      <c r="Q43" s="56"/>
      <c r="R43" s="60"/>
      <c r="S43" s="46"/>
    </row>
    <row r="44" spans="1:19" ht="13.5" customHeight="1">
      <c r="A44" s="9"/>
      <c r="B44" s="25"/>
      <c r="C44" s="25"/>
      <c r="D44" s="25"/>
      <c r="E44" s="25"/>
      <c r="F44" s="25"/>
      <c r="G44" s="25"/>
      <c r="H44" s="25"/>
      <c r="I44" s="25"/>
      <c r="J44" s="25"/>
      <c r="K44" s="176"/>
      <c r="L44" s="177"/>
      <c r="M44" s="177"/>
      <c r="N44" s="65"/>
      <c r="O44" s="65"/>
      <c r="P44" s="65"/>
      <c r="Q44" s="173"/>
      <c r="R44" s="173"/>
      <c r="S44" s="65"/>
    </row>
    <row r="45" spans="1:19" ht="13.5" customHeight="1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64"/>
      <c r="L45" s="134"/>
      <c r="M45" s="64"/>
      <c r="N45" s="134"/>
      <c r="O45" s="134"/>
      <c r="P45" s="61"/>
      <c r="Q45" s="126"/>
      <c r="R45" s="63"/>
      <c r="S45" s="61"/>
    </row>
    <row r="46" spans="1:19" ht="13.5" customHeight="1">
      <c r="A46" s="9"/>
      <c r="B46" s="25"/>
      <c r="C46" s="25"/>
      <c r="D46" s="25"/>
      <c r="E46" s="25"/>
      <c r="F46" s="25"/>
      <c r="G46" s="25"/>
      <c r="H46" s="25"/>
      <c r="I46" s="25"/>
      <c r="J46" s="25"/>
      <c r="K46" s="64"/>
      <c r="L46" s="64"/>
      <c r="M46" s="64"/>
      <c r="N46" s="65"/>
      <c r="O46" s="65"/>
      <c r="P46" s="61"/>
      <c r="Q46" s="126"/>
      <c r="R46" s="63"/>
      <c r="S46" s="62"/>
    </row>
    <row r="47" spans="1:19" ht="13.5" customHeight="1">
      <c r="A47" s="9"/>
      <c r="B47" s="25"/>
      <c r="C47" s="25"/>
      <c r="D47" s="25"/>
      <c r="E47" s="25"/>
      <c r="F47" s="25"/>
      <c r="G47" s="25"/>
      <c r="H47" s="25"/>
      <c r="I47" s="25"/>
      <c r="J47" s="25"/>
      <c r="K47" s="64"/>
      <c r="L47" s="64"/>
      <c r="M47" s="64"/>
      <c r="N47" s="65"/>
      <c r="O47" s="65"/>
      <c r="P47" s="61"/>
      <c r="Q47" s="126"/>
      <c r="R47" s="63"/>
      <c r="S47" s="62"/>
    </row>
    <row r="48" spans="1:19" ht="13.5" customHeight="1">
      <c r="A48" s="9"/>
      <c r="B48" s="25"/>
      <c r="C48" s="25"/>
      <c r="D48" s="25"/>
      <c r="E48" s="25"/>
      <c r="F48" s="25"/>
      <c r="G48" s="25"/>
      <c r="H48" s="25"/>
      <c r="I48" s="25"/>
      <c r="J48" s="25"/>
      <c r="K48" s="64"/>
      <c r="L48" s="64"/>
      <c r="M48" s="64"/>
      <c r="N48" s="65"/>
      <c r="O48" s="65"/>
      <c r="P48" s="61"/>
      <c r="Q48" s="126"/>
      <c r="R48" s="63"/>
      <c r="S48" s="62"/>
    </row>
    <row r="49" spans="1:19" ht="13.5" customHeight="1">
      <c r="A49" s="9"/>
      <c r="B49" s="25"/>
      <c r="C49" s="25"/>
      <c r="D49" s="25"/>
      <c r="E49" s="25"/>
      <c r="F49" s="25"/>
      <c r="G49" s="25"/>
      <c r="H49" s="25"/>
      <c r="I49" s="25"/>
      <c r="J49" s="25"/>
      <c r="K49" s="64"/>
      <c r="L49" s="64"/>
      <c r="M49" s="64"/>
      <c r="N49" s="65"/>
      <c r="O49" s="65"/>
      <c r="P49" s="61"/>
      <c r="Q49" s="126"/>
      <c r="R49" s="63"/>
      <c r="S49" s="62"/>
    </row>
    <row r="50" spans="1:19" ht="13.5" customHeight="1">
      <c r="A50" s="9"/>
      <c r="B50" s="25"/>
      <c r="C50" s="25"/>
      <c r="D50" s="25"/>
      <c r="E50" s="25"/>
      <c r="F50" s="25"/>
      <c r="G50" s="25"/>
      <c r="H50" s="25"/>
      <c r="I50" s="25"/>
      <c r="J50" s="25"/>
      <c r="K50" s="174"/>
      <c r="L50" s="174"/>
      <c r="M50" s="69"/>
      <c r="N50" s="68"/>
      <c r="O50" s="68"/>
      <c r="P50" s="86"/>
      <c r="Q50" s="86"/>
      <c r="R50" s="60"/>
      <c r="S50" s="86"/>
    </row>
    <row r="51" spans="1:19" ht="13.5" customHeight="1">
      <c r="A51" s="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40"/>
      <c r="S51" s="40"/>
    </row>
    <row r="52" spans="1:19" ht="13.5" customHeight="1">
      <c r="A52" s="9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40"/>
      <c r="S52" s="40"/>
    </row>
    <row r="53" spans="1:19" ht="13.5" customHeight="1">
      <c r="A53" s="9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0"/>
      <c r="S53" s="40"/>
    </row>
    <row r="54" spans="1:19" ht="13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40"/>
      <c r="S54" s="40"/>
    </row>
    <row r="55" spans="1:19" ht="13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40"/>
      <c r="S55" s="40"/>
    </row>
    <row r="56" spans="1:19" ht="13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40"/>
      <c r="S56" s="40"/>
    </row>
    <row r="57" spans="1:17" ht="13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27" customFormat="1" ht="13.5" customHeight="1">
      <c r="A59" s="8"/>
      <c r="B59" s="8"/>
      <c r="C59" s="8"/>
      <c r="D59" s="8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3.5" customHeight="1">
      <c r="A60" s="8"/>
      <c r="B60" s="8"/>
      <c r="C60" s="8"/>
      <c r="D60" s="8"/>
      <c r="E60" s="14"/>
      <c r="F60" s="14"/>
      <c r="G60" s="14"/>
      <c r="H60" s="14"/>
      <c r="I60" s="14"/>
      <c r="J60" s="14"/>
      <c r="K60" s="14"/>
      <c r="L60" s="14"/>
      <c r="M60" s="28"/>
      <c r="N60" s="28"/>
      <c r="O60" s="28"/>
      <c r="P60" s="28"/>
      <c r="Q60" s="28"/>
    </row>
    <row r="61" spans="1:17" ht="13.5" customHeight="1">
      <c r="A61" s="8"/>
      <c r="B61" s="8"/>
      <c r="C61" s="8"/>
      <c r="D61" s="8"/>
      <c r="E61" s="14"/>
      <c r="F61" s="14"/>
      <c r="G61" s="14"/>
      <c r="H61" s="14"/>
      <c r="I61" s="14"/>
      <c r="J61" s="14"/>
      <c r="K61" s="14"/>
      <c r="L61" s="14"/>
      <c r="M61" s="28"/>
      <c r="N61" s="28"/>
      <c r="O61" s="28"/>
      <c r="P61" s="28"/>
      <c r="Q61" s="28"/>
    </row>
    <row r="62" spans="1:17" ht="13.5" customHeight="1">
      <c r="A62" s="8"/>
      <c r="B62" s="8"/>
      <c r="C62" s="8"/>
      <c r="D62" s="8"/>
      <c r="E62" s="14"/>
      <c r="F62" s="14"/>
      <c r="G62" s="14"/>
      <c r="H62" s="14"/>
      <c r="I62" s="14"/>
      <c r="J62" s="14"/>
      <c r="K62" s="14"/>
      <c r="L62" s="14"/>
      <c r="M62" s="28"/>
      <c r="N62" s="28"/>
      <c r="O62" s="28"/>
      <c r="P62" s="28"/>
      <c r="Q62" s="28"/>
    </row>
    <row r="63" spans="1:17" ht="13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3.5" customHeight="1">
      <c r="A64" s="161">
        <v>55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4"/>
      <c r="L64" s="14"/>
      <c r="M64" s="14"/>
      <c r="N64" s="14"/>
      <c r="O64" s="14"/>
      <c r="P64" s="14"/>
      <c r="Q64" s="1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10">
    <mergeCell ref="A1:J1"/>
    <mergeCell ref="A64:J64"/>
    <mergeCell ref="K34:L34"/>
    <mergeCell ref="K35:M35"/>
    <mergeCell ref="K50:L50"/>
    <mergeCell ref="Q35:R35"/>
    <mergeCell ref="K41:L41"/>
    <mergeCell ref="K43:L43"/>
    <mergeCell ref="K44:M44"/>
    <mergeCell ref="Q44:R44"/>
  </mergeCells>
  <printOptions/>
  <pageMargins left="0.9055118110236221" right="0.3937007874015748" top="0.3937007874015748" bottom="0.3937007874015748" header="0" footer="0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M36" sqref="M36"/>
    </sheetView>
  </sheetViews>
  <sheetFormatPr defaultColWidth="9.00390625" defaultRowHeight="13.5"/>
  <cols>
    <col min="1" max="1" width="1.25" style="58" customWidth="1"/>
    <col min="2" max="2" width="9.375" style="58" customWidth="1"/>
    <col min="3" max="3" width="1.25" style="58" customWidth="1"/>
    <col min="4" max="4" width="10.125" style="72" customWidth="1"/>
    <col min="5" max="5" width="9.75390625" style="58" customWidth="1"/>
    <col min="6" max="6" width="9.75390625" style="67" customWidth="1"/>
    <col min="7" max="11" width="9.75390625" style="58" customWidth="1"/>
    <col min="12" max="16384" width="9.00390625" style="112" customWidth="1"/>
  </cols>
  <sheetData>
    <row r="1" spans="1:11" s="10" customFormat="1" ht="13.5" customHeight="1">
      <c r="A1" s="162" t="s">
        <v>133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3" spans="1:11" s="124" customFormat="1" ht="15" customHeight="1">
      <c r="A3" s="165" t="s">
        <v>128</v>
      </c>
      <c r="B3" s="165"/>
      <c r="C3" s="165"/>
      <c r="D3" s="165"/>
      <c r="E3" s="165"/>
      <c r="F3" s="165"/>
      <c r="G3" s="86"/>
      <c r="H3" s="86"/>
      <c r="I3" s="86"/>
      <c r="J3" s="86"/>
      <c r="K3" s="86"/>
    </row>
    <row r="4" spans="1:11" s="124" customFormat="1" ht="15" customHeight="1">
      <c r="A4" s="165"/>
      <c r="B4" s="165"/>
      <c r="C4" s="165"/>
      <c r="D4" s="165"/>
      <c r="E4" s="165"/>
      <c r="F4" s="165"/>
      <c r="G4" s="45"/>
      <c r="H4" s="106"/>
      <c r="I4" s="166" t="s">
        <v>111</v>
      </c>
      <c r="J4" s="166"/>
      <c r="K4" s="166"/>
    </row>
    <row r="5" spans="1:11" s="124" customFormat="1" ht="15.75" thickBot="1">
      <c r="A5" s="180" t="s">
        <v>92</v>
      </c>
      <c r="B5" s="180"/>
      <c r="C5" s="43"/>
      <c r="D5" s="43"/>
      <c r="E5" s="43"/>
      <c r="F5" s="43"/>
      <c r="G5" s="45"/>
      <c r="H5" s="89"/>
      <c r="I5" s="166" t="s">
        <v>104</v>
      </c>
      <c r="J5" s="166"/>
      <c r="K5" s="166"/>
    </row>
    <row r="6" spans="1:11" s="124" customFormat="1" ht="18" customHeight="1">
      <c r="A6" s="152" t="s">
        <v>90</v>
      </c>
      <c r="B6" s="153"/>
      <c r="C6" s="154"/>
      <c r="D6" s="157" t="s">
        <v>35</v>
      </c>
      <c r="E6" s="157" t="s">
        <v>29</v>
      </c>
      <c r="F6" s="157" t="s">
        <v>36</v>
      </c>
      <c r="G6" s="157"/>
      <c r="H6" s="167" t="s">
        <v>37</v>
      </c>
      <c r="I6" s="168"/>
      <c r="J6" s="159" t="s">
        <v>63</v>
      </c>
      <c r="K6" s="150" t="s">
        <v>64</v>
      </c>
    </row>
    <row r="7" spans="1:11" s="124" customFormat="1" ht="26.25" customHeight="1">
      <c r="A7" s="155"/>
      <c r="B7" s="155"/>
      <c r="C7" s="156"/>
      <c r="D7" s="149"/>
      <c r="E7" s="149"/>
      <c r="F7" s="74" t="s">
        <v>0</v>
      </c>
      <c r="G7" s="74" t="s">
        <v>38</v>
      </c>
      <c r="H7" s="74" t="s">
        <v>39</v>
      </c>
      <c r="I7" s="74" t="s">
        <v>40</v>
      </c>
      <c r="J7" s="160"/>
      <c r="K7" s="151"/>
    </row>
    <row r="8" spans="1:11" s="125" customFormat="1" ht="18" customHeight="1">
      <c r="A8" s="144"/>
      <c r="B8" s="145" t="s">
        <v>109</v>
      </c>
      <c r="C8" s="145"/>
      <c r="D8" s="146">
        <f>SUM(D9:D25)</f>
        <v>12074</v>
      </c>
      <c r="E8" s="147">
        <f>SUM(E9:E25)</f>
        <v>41898</v>
      </c>
      <c r="F8" s="147">
        <f>SUM(F9:F25)</f>
        <v>8917</v>
      </c>
      <c r="G8" s="148">
        <f>F8/E8*100</f>
        <v>21.282638789441023</v>
      </c>
      <c r="H8" s="147">
        <f>SUM(H9:H25)</f>
        <v>4361</v>
      </c>
      <c r="I8" s="147">
        <f>SUM(I9:I25)</f>
        <v>1171</v>
      </c>
      <c r="J8" s="147">
        <f>SUM(J9:J25)</f>
        <v>152</v>
      </c>
      <c r="K8" s="147">
        <f>SUM(K9:K25)</f>
        <v>653</v>
      </c>
    </row>
    <row r="9" spans="1:11" s="125" customFormat="1" ht="18" customHeight="1">
      <c r="A9" s="64"/>
      <c r="B9" s="64" t="s">
        <v>84</v>
      </c>
      <c r="C9" s="64"/>
      <c r="D9" s="33">
        <v>2597</v>
      </c>
      <c r="E9" s="34">
        <v>7768</v>
      </c>
      <c r="F9" s="34">
        <v>1615</v>
      </c>
      <c r="G9" s="38">
        <f aca="true" t="shared" si="0" ref="G9:G25">F9/E9*100</f>
        <v>20.790422245108136</v>
      </c>
      <c r="H9" s="34">
        <v>757</v>
      </c>
      <c r="I9" s="34">
        <v>192</v>
      </c>
      <c r="J9" s="34">
        <v>13</v>
      </c>
      <c r="K9" s="34">
        <v>171</v>
      </c>
    </row>
    <row r="10" spans="1:11" s="125" customFormat="1" ht="18" customHeight="1">
      <c r="A10" s="64"/>
      <c r="B10" s="64" t="s">
        <v>82</v>
      </c>
      <c r="C10" s="64"/>
      <c r="D10" s="33">
        <v>725</v>
      </c>
      <c r="E10" s="34">
        <v>2410</v>
      </c>
      <c r="F10" s="34">
        <v>436</v>
      </c>
      <c r="G10" s="38">
        <f t="shared" si="0"/>
        <v>18.09128630705394</v>
      </c>
      <c r="H10" s="34">
        <v>210</v>
      </c>
      <c r="I10" s="34">
        <v>55</v>
      </c>
      <c r="J10" s="34">
        <v>6</v>
      </c>
      <c r="K10" s="34">
        <v>31</v>
      </c>
    </row>
    <row r="11" spans="1:11" s="125" customFormat="1" ht="18" customHeight="1">
      <c r="A11" s="64"/>
      <c r="B11" s="64" t="s">
        <v>85</v>
      </c>
      <c r="C11" s="64"/>
      <c r="D11" s="33">
        <v>436</v>
      </c>
      <c r="E11" s="34">
        <v>1732</v>
      </c>
      <c r="F11" s="34">
        <v>416</v>
      </c>
      <c r="G11" s="38">
        <f t="shared" si="0"/>
        <v>24.018475750577366</v>
      </c>
      <c r="H11" s="34">
        <v>210</v>
      </c>
      <c r="I11" s="34">
        <v>60</v>
      </c>
      <c r="J11" s="34">
        <v>9</v>
      </c>
      <c r="K11" s="34">
        <v>21</v>
      </c>
    </row>
    <row r="12" spans="1:11" s="125" customFormat="1" ht="18" customHeight="1">
      <c r="A12" s="64"/>
      <c r="B12" s="64" t="s">
        <v>22</v>
      </c>
      <c r="C12" s="64"/>
      <c r="D12" s="33">
        <v>500</v>
      </c>
      <c r="E12" s="34">
        <v>1912</v>
      </c>
      <c r="F12" s="34">
        <v>444</v>
      </c>
      <c r="G12" s="38">
        <f t="shared" si="0"/>
        <v>23.221757322175733</v>
      </c>
      <c r="H12" s="34">
        <v>230</v>
      </c>
      <c r="I12" s="34">
        <v>63</v>
      </c>
      <c r="J12" s="34">
        <v>14</v>
      </c>
      <c r="K12" s="34">
        <v>15</v>
      </c>
    </row>
    <row r="13" spans="1:11" s="125" customFormat="1" ht="18" customHeight="1">
      <c r="A13" s="64"/>
      <c r="B13" s="64" t="s">
        <v>23</v>
      </c>
      <c r="C13" s="64"/>
      <c r="D13" s="33">
        <v>500</v>
      </c>
      <c r="E13" s="34">
        <v>1923</v>
      </c>
      <c r="F13" s="34">
        <v>432</v>
      </c>
      <c r="G13" s="38">
        <f t="shared" si="0"/>
        <v>22.46489859594384</v>
      </c>
      <c r="H13" s="34">
        <v>207</v>
      </c>
      <c r="I13" s="34">
        <v>58</v>
      </c>
      <c r="J13" s="34">
        <v>16</v>
      </c>
      <c r="K13" s="34">
        <v>22</v>
      </c>
    </row>
    <row r="14" spans="1:11" s="125" customFormat="1" ht="18" customHeight="1">
      <c r="A14" s="64"/>
      <c r="B14" s="64" t="s">
        <v>80</v>
      </c>
      <c r="C14" s="64"/>
      <c r="D14" s="33">
        <v>819</v>
      </c>
      <c r="E14" s="34">
        <v>3028</v>
      </c>
      <c r="F14" s="34">
        <v>595</v>
      </c>
      <c r="G14" s="38">
        <f t="shared" si="0"/>
        <v>19.64993394980185</v>
      </c>
      <c r="H14" s="34">
        <v>273</v>
      </c>
      <c r="I14" s="34">
        <v>73</v>
      </c>
      <c r="J14" s="34">
        <v>7</v>
      </c>
      <c r="K14" s="34">
        <v>33</v>
      </c>
    </row>
    <row r="15" spans="1:11" s="125" customFormat="1" ht="18" customHeight="1">
      <c r="A15" s="64"/>
      <c r="B15" s="64" t="s">
        <v>86</v>
      </c>
      <c r="C15" s="64"/>
      <c r="D15" s="33">
        <v>211</v>
      </c>
      <c r="E15" s="34">
        <v>899</v>
      </c>
      <c r="F15" s="34">
        <v>249</v>
      </c>
      <c r="G15" s="38">
        <f t="shared" si="0"/>
        <v>27.697441601779754</v>
      </c>
      <c r="H15" s="34">
        <v>125</v>
      </c>
      <c r="I15" s="34">
        <v>32</v>
      </c>
      <c r="J15" s="34">
        <v>8</v>
      </c>
      <c r="K15" s="34">
        <v>6</v>
      </c>
    </row>
    <row r="16" spans="1:11" s="125" customFormat="1" ht="18" customHeight="1">
      <c r="A16" s="64"/>
      <c r="B16" s="64" t="s">
        <v>24</v>
      </c>
      <c r="C16" s="64"/>
      <c r="D16" s="33">
        <v>1108</v>
      </c>
      <c r="E16" s="34">
        <v>3822</v>
      </c>
      <c r="F16" s="34">
        <v>714</v>
      </c>
      <c r="G16" s="38">
        <f t="shared" si="0"/>
        <v>18.681318681318682</v>
      </c>
      <c r="H16" s="34">
        <v>320</v>
      </c>
      <c r="I16" s="34">
        <v>81</v>
      </c>
      <c r="J16" s="34">
        <v>16</v>
      </c>
      <c r="K16" s="34">
        <v>53</v>
      </c>
    </row>
    <row r="17" spans="1:11" s="125" customFormat="1" ht="18" customHeight="1">
      <c r="A17" s="64"/>
      <c r="B17" s="64" t="s">
        <v>87</v>
      </c>
      <c r="C17" s="64"/>
      <c r="D17" s="33">
        <v>407</v>
      </c>
      <c r="E17" s="34">
        <v>1646</v>
      </c>
      <c r="F17" s="34">
        <v>369</v>
      </c>
      <c r="G17" s="38">
        <f t="shared" si="0"/>
        <v>22.4179829890644</v>
      </c>
      <c r="H17" s="34">
        <v>209</v>
      </c>
      <c r="I17" s="34">
        <v>51</v>
      </c>
      <c r="J17" s="34">
        <v>4</v>
      </c>
      <c r="K17" s="34">
        <v>17</v>
      </c>
    </row>
    <row r="18" spans="1:11" s="125" customFormat="1" ht="18" customHeight="1">
      <c r="A18" s="64"/>
      <c r="B18" s="64" t="s">
        <v>81</v>
      </c>
      <c r="C18" s="64"/>
      <c r="D18" s="33">
        <v>1460</v>
      </c>
      <c r="E18" s="34">
        <v>4496</v>
      </c>
      <c r="F18" s="34">
        <v>676</v>
      </c>
      <c r="G18" s="38">
        <f t="shared" si="0"/>
        <v>15.035587188612098</v>
      </c>
      <c r="H18" s="34">
        <v>312</v>
      </c>
      <c r="I18" s="34">
        <v>76</v>
      </c>
      <c r="J18" s="34">
        <v>11</v>
      </c>
      <c r="K18" s="34">
        <v>47</v>
      </c>
    </row>
    <row r="19" spans="1:11" s="125" customFormat="1" ht="18" customHeight="1">
      <c r="A19" s="64"/>
      <c r="B19" s="64" t="s">
        <v>25</v>
      </c>
      <c r="C19" s="64"/>
      <c r="D19" s="33">
        <v>751</v>
      </c>
      <c r="E19" s="34">
        <v>2729</v>
      </c>
      <c r="F19" s="34">
        <v>423</v>
      </c>
      <c r="G19" s="38">
        <f t="shared" si="0"/>
        <v>15.500183217295712</v>
      </c>
      <c r="H19" s="34">
        <v>193</v>
      </c>
      <c r="I19" s="34">
        <v>47</v>
      </c>
      <c r="J19" s="34">
        <v>11</v>
      </c>
      <c r="K19" s="34">
        <v>14</v>
      </c>
    </row>
    <row r="20" spans="1:11" s="125" customFormat="1" ht="18" customHeight="1">
      <c r="A20" s="64"/>
      <c r="B20" s="64" t="s">
        <v>88</v>
      </c>
      <c r="C20" s="64"/>
      <c r="D20" s="33">
        <v>605</v>
      </c>
      <c r="E20" s="34">
        <v>2001</v>
      </c>
      <c r="F20" s="34">
        <v>389</v>
      </c>
      <c r="G20" s="38">
        <f t="shared" si="0"/>
        <v>19.440279860069964</v>
      </c>
      <c r="H20" s="34">
        <v>222</v>
      </c>
      <c r="I20" s="34">
        <v>90</v>
      </c>
      <c r="J20" s="34">
        <v>6</v>
      </c>
      <c r="K20" s="34">
        <v>91</v>
      </c>
    </row>
    <row r="21" spans="1:11" s="125" customFormat="1" ht="18" customHeight="1">
      <c r="A21" s="64"/>
      <c r="B21" s="64" t="s">
        <v>83</v>
      </c>
      <c r="C21" s="64"/>
      <c r="D21" s="33">
        <v>446</v>
      </c>
      <c r="E21" s="34">
        <v>1709</v>
      </c>
      <c r="F21" s="34">
        <v>423</v>
      </c>
      <c r="G21" s="38">
        <f t="shared" si="0"/>
        <v>24.751316559391455</v>
      </c>
      <c r="H21" s="34">
        <v>196</v>
      </c>
      <c r="I21" s="34">
        <v>58</v>
      </c>
      <c r="J21" s="34">
        <v>7</v>
      </c>
      <c r="K21" s="34">
        <v>25</v>
      </c>
    </row>
    <row r="22" spans="1:11" s="125" customFormat="1" ht="18" customHeight="1">
      <c r="A22" s="64"/>
      <c r="B22" s="64" t="s">
        <v>89</v>
      </c>
      <c r="C22" s="64"/>
      <c r="D22" s="33">
        <v>565</v>
      </c>
      <c r="E22" s="34">
        <v>2218</v>
      </c>
      <c r="F22" s="34">
        <v>605</v>
      </c>
      <c r="G22" s="38">
        <f t="shared" si="0"/>
        <v>27.27682596934175</v>
      </c>
      <c r="H22" s="34">
        <v>313</v>
      </c>
      <c r="I22" s="34">
        <v>88</v>
      </c>
      <c r="J22" s="34">
        <v>6</v>
      </c>
      <c r="K22" s="34">
        <v>35</v>
      </c>
    </row>
    <row r="23" spans="1:11" s="125" customFormat="1" ht="18" customHeight="1">
      <c r="A23" s="64"/>
      <c r="B23" s="64" t="s">
        <v>26</v>
      </c>
      <c r="C23" s="64"/>
      <c r="D23" s="33">
        <v>359</v>
      </c>
      <c r="E23" s="34">
        <v>1471</v>
      </c>
      <c r="F23" s="34">
        <v>449</v>
      </c>
      <c r="G23" s="38">
        <f t="shared" si="0"/>
        <v>30.52345343303875</v>
      </c>
      <c r="H23" s="34">
        <v>238</v>
      </c>
      <c r="I23" s="34">
        <v>56</v>
      </c>
      <c r="J23" s="34">
        <v>6</v>
      </c>
      <c r="K23" s="34">
        <v>24</v>
      </c>
    </row>
    <row r="24" spans="1:11" s="125" customFormat="1" ht="18" customHeight="1">
      <c r="A24" s="64"/>
      <c r="B24" s="64" t="s">
        <v>27</v>
      </c>
      <c r="C24" s="64"/>
      <c r="D24" s="33">
        <v>380</v>
      </c>
      <c r="E24" s="34">
        <v>1508</v>
      </c>
      <c r="F24" s="34">
        <v>443</v>
      </c>
      <c r="G24" s="38">
        <f t="shared" si="0"/>
        <v>29.376657824933687</v>
      </c>
      <c r="H24" s="34">
        <v>214</v>
      </c>
      <c r="I24" s="34">
        <v>57</v>
      </c>
      <c r="J24" s="34">
        <v>6</v>
      </c>
      <c r="K24" s="34">
        <v>19</v>
      </c>
    </row>
    <row r="25" spans="1:11" s="125" customFormat="1" ht="18" customHeight="1" thickBot="1">
      <c r="A25" s="66"/>
      <c r="B25" s="66" t="s">
        <v>28</v>
      </c>
      <c r="C25" s="66"/>
      <c r="D25" s="135">
        <v>205</v>
      </c>
      <c r="E25" s="136">
        <v>626</v>
      </c>
      <c r="F25" s="136">
        <v>239</v>
      </c>
      <c r="G25" s="39">
        <f t="shared" si="0"/>
        <v>38.17891373801917</v>
      </c>
      <c r="H25" s="136">
        <v>132</v>
      </c>
      <c r="I25" s="136">
        <v>34</v>
      </c>
      <c r="J25" s="136">
        <v>6</v>
      </c>
      <c r="K25" s="136">
        <v>29</v>
      </c>
    </row>
    <row r="26" spans="1:11" s="124" customFormat="1" ht="18" customHeight="1">
      <c r="A26" s="158" t="s">
        <v>105</v>
      </c>
      <c r="B26" s="158"/>
      <c r="C26" s="158"/>
      <c r="D26" s="158"/>
      <c r="E26" s="107"/>
      <c r="F26" s="104"/>
      <c r="G26" s="107"/>
      <c r="H26" s="107"/>
      <c r="I26" s="107"/>
      <c r="J26" s="107"/>
      <c r="K26" s="108"/>
    </row>
    <row r="27" spans="1:11" s="124" customFormat="1" ht="13.5">
      <c r="A27" s="70"/>
      <c r="B27" s="70"/>
      <c r="C27" s="70"/>
      <c r="D27" s="105"/>
      <c r="E27" s="70"/>
      <c r="F27" s="71"/>
      <c r="G27" s="70"/>
      <c r="H27" s="70"/>
      <c r="I27" s="70"/>
      <c r="J27" s="70"/>
      <c r="K27" s="70"/>
    </row>
    <row r="28" spans="1:11" s="124" customFormat="1" ht="18" customHeight="1" thickBot="1">
      <c r="A28" s="180" t="s">
        <v>103</v>
      </c>
      <c r="B28" s="180"/>
      <c r="C28" s="43"/>
      <c r="D28" s="43"/>
      <c r="E28" s="43"/>
      <c r="F28" s="43"/>
      <c r="G28" s="45"/>
      <c r="H28" s="89"/>
      <c r="I28" s="166" t="s">
        <v>104</v>
      </c>
      <c r="J28" s="166"/>
      <c r="K28" s="166"/>
    </row>
    <row r="29" spans="1:11" s="124" customFormat="1" ht="18" customHeight="1">
      <c r="A29" s="152" t="s">
        <v>90</v>
      </c>
      <c r="B29" s="153"/>
      <c r="C29" s="154"/>
      <c r="D29" s="157" t="s">
        <v>35</v>
      </c>
      <c r="E29" s="157" t="s">
        <v>29</v>
      </c>
      <c r="F29" s="157" t="s">
        <v>36</v>
      </c>
      <c r="G29" s="157"/>
      <c r="H29" s="167" t="s">
        <v>37</v>
      </c>
      <c r="I29" s="168"/>
      <c r="J29" s="159" t="s">
        <v>63</v>
      </c>
      <c r="K29" s="150" t="s">
        <v>64</v>
      </c>
    </row>
    <row r="30" spans="1:11" s="124" customFormat="1" ht="26.25" customHeight="1">
      <c r="A30" s="155"/>
      <c r="B30" s="155"/>
      <c r="C30" s="156"/>
      <c r="D30" s="149"/>
      <c r="E30" s="149"/>
      <c r="F30" s="74" t="s">
        <v>0</v>
      </c>
      <c r="G30" s="74" t="s">
        <v>38</v>
      </c>
      <c r="H30" s="74" t="s">
        <v>39</v>
      </c>
      <c r="I30" s="74" t="s">
        <v>40</v>
      </c>
      <c r="J30" s="160"/>
      <c r="K30" s="151"/>
    </row>
    <row r="31" spans="1:11" s="125" customFormat="1" ht="18" customHeight="1">
      <c r="A31" s="144"/>
      <c r="B31" s="145" t="s">
        <v>109</v>
      </c>
      <c r="C31" s="145"/>
      <c r="D31" s="146">
        <f>SUM(D32:D35)</f>
        <v>2055</v>
      </c>
      <c r="E31" s="147">
        <f>SUM(E32:E35)</f>
        <v>7258</v>
      </c>
      <c r="F31" s="147">
        <f>SUM(F32:F35)</f>
        <v>1828</v>
      </c>
      <c r="G31" s="148">
        <f>F31/E31*100</f>
        <v>25.18600165334803</v>
      </c>
      <c r="H31" s="147">
        <f>SUM(H32:H35)</f>
        <v>927</v>
      </c>
      <c r="I31" s="147">
        <f>SUM(I32:I35)</f>
        <v>287</v>
      </c>
      <c r="J31" s="147" t="s">
        <v>110</v>
      </c>
      <c r="K31" s="147">
        <f>SUM(K32:K35)</f>
        <v>122</v>
      </c>
    </row>
    <row r="32" spans="1:11" s="125" customFormat="1" ht="18" customHeight="1">
      <c r="A32" s="64"/>
      <c r="B32" s="64" t="s">
        <v>106</v>
      </c>
      <c r="C32" s="64"/>
      <c r="D32" s="33">
        <v>766</v>
      </c>
      <c r="E32" s="34">
        <v>2610</v>
      </c>
      <c r="F32" s="34">
        <f>146+181+143+97+71+24+10+1</f>
        <v>673</v>
      </c>
      <c r="G32" s="38">
        <f>F32/E32*100</f>
        <v>25.78544061302682</v>
      </c>
      <c r="H32" s="34">
        <f>143+97+71+24+10+1</f>
        <v>346</v>
      </c>
      <c r="I32" s="34">
        <f>71+24+10+1</f>
        <v>106</v>
      </c>
      <c r="J32" s="34" t="s">
        <v>119</v>
      </c>
      <c r="K32" s="34">
        <v>54</v>
      </c>
    </row>
    <row r="33" spans="1:11" s="125" customFormat="1" ht="18" customHeight="1">
      <c r="A33" s="64"/>
      <c r="B33" s="64" t="s">
        <v>100</v>
      </c>
      <c r="C33" s="64"/>
      <c r="D33" s="33">
        <v>701</v>
      </c>
      <c r="E33" s="34">
        <v>2390</v>
      </c>
      <c r="F33" s="34">
        <f>156+163+121+70+53+18+5+2</f>
        <v>588</v>
      </c>
      <c r="G33" s="38">
        <f>F33/E33*100</f>
        <v>24.602510460251047</v>
      </c>
      <c r="H33" s="34">
        <f>121+70+53+18+5+2</f>
        <v>269</v>
      </c>
      <c r="I33" s="34">
        <f>53+18+5+2</f>
        <v>78</v>
      </c>
      <c r="J33" s="34" t="s">
        <v>110</v>
      </c>
      <c r="K33" s="34">
        <v>43</v>
      </c>
    </row>
    <row r="34" spans="1:11" s="125" customFormat="1" ht="18" customHeight="1">
      <c r="A34" s="64"/>
      <c r="B34" s="64" t="s">
        <v>101</v>
      </c>
      <c r="C34" s="64"/>
      <c r="D34" s="33">
        <v>270</v>
      </c>
      <c r="E34" s="34">
        <v>1019</v>
      </c>
      <c r="F34" s="34">
        <f>56+64+50+48+27+19+6+1</f>
        <v>271</v>
      </c>
      <c r="G34" s="38">
        <f>F34/E34*100</f>
        <v>26.594700686947988</v>
      </c>
      <c r="H34" s="34">
        <f>50+48+27+19+6+1</f>
        <v>151</v>
      </c>
      <c r="I34" s="34">
        <f>27+19+6+1</f>
        <v>53</v>
      </c>
      <c r="J34" s="34" t="s">
        <v>110</v>
      </c>
      <c r="K34" s="34">
        <v>13</v>
      </c>
    </row>
    <row r="35" spans="1:11" s="125" customFormat="1" ht="18" customHeight="1" thickBot="1">
      <c r="A35" s="66"/>
      <c r="B35" s="66" t="s">
        <v>102</v>
      </c>
      <c r="C35" s="66"/>
      <c r="D35" s="135">
        <v>318</v>
      </c>
      <c r="E35" s="136">
        <v>1239</v>
      </c>
      <c r="F35" s="136">
        <f>72+63+59+52+35+14+1</f>
        <v>296</v>
      </c>
      <c r="G35" s="39">
        <f>F35/E35*100</f>
        <v>23.890234059725586</v>
      </c>
      <c r="H35" s="136">
        <f>59+52+35+14+1</f>
        <v>161</v>
      </c>
      <c r="I35" s="136">
        <f>35+14+1</f>
        <v>50</v>
      </c>
      <c r="J35" s="136" t="s">
        <v>110</v>
      </c>
      <c r="K35" s="136">
        <v>12</v>
      </c>
    </row>
    <row r="36" spans="1:11" s="124" customFormat="1" ht="18" customHeight="1">
      <c r="A36" s="158" t="s">
        <v>99</v>
      </c>
      <c r="B36" s="158"/>
      <c r="C36" s="158"/>
      <c r="D36" s="158"/>
      <c r="E36" s="107"/>
      <c r="F36" s="104"/>
      <c r="G36" s="107"/>
      <c r="H36" s="107"/>
      <c r="I36" s="107"/>
      <c r="J36" s="107"/>
      <c r="K36" s="108"/>
    </row>
    <row r="52" spans="1:17" s="2" customFormat="1" ht="19.5" customHeight="1">
      <c r="A52" s="161">
        <v>56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4"/>
      <c r="M52" s="14"/>
      <c r="N52" s="14"/>
      <c r="O52" s="14"/>
      <c r="P52" s="14"/>
      <c r="Q52" s="14"/>
    </row>
  </sheetData>
  <mergeCells count="24">
    <mergeCell ref="I5:K5"/>
    <mergeCell ref="A3:F4"/>
    <mergeCell ref="I4:K4"/>
    <mergeCell ref="A6:C7"/>
    <mergeCell ref="D6:D7"/>
    <mergeCell ref="E6:E7"/>
    <mergeCell ref="F6:G6"/>
    <mergeCell ref="H6:I6"/>
    <mergeCell ref="A5:B5"/>
    <mergeCell ref="J29:J30"/>
    <mergeCell ref="K29:K30"/>
    <mergeCell ref="K6:K7"/>
    <mergeCell ref="A26:D26"/>
    <mergeCell ref="A28:B28"/>
    <mergeCell ref="A1:K1"/>
    <mergeCell ref="A52:K52"/>
    <mergeCell ref="A36:D36"/>
    <mergeCell ref="J6:J7"/>
    <mergeCell ref="I28:K28"/>
    <mergeCell ref="A29:C30"/>
    <mergeCell ref="D29:D30"/>
    <mergeCell ref="E29:E30"/>
    <mergeCell ref="F29:G29"/>
    <mergeCell ref="H29:I29"/>
  </mergeCells>
  <printOptions/>
  <pageMargins left="0.3937007874015748" right="0.9055118110236221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K4" sqref="K4"/>
    </sheetView>
  </sheetViews>
  <sheetFormatPr defaultColWidth="9.00390625" defaultRowHeight="13.5"/>
  <cols>
    <col min="1" max="9" width="9.00390625" style="2" customWidth="1"/>
    <col min="10" max="10" width="9.50390625" style="2" customWidth="1"/>
    <col min="11" max="16384" width="9.00390625" style="2" customWidth="1"/>
  </cols>
  <sheetData>
    <row r="1" spans="1:10" s="10" customFormat="1" ht="13.5" customHeight="1">
      <c r="A1" s="178" t="s">
        <v>133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7" s="13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  <c r="P2" s="12"/>
      <c r="Q2" s="12"/>
    </row>
    <row r="3" spans="1:17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4"/>
      <c r="N3" s="14"/>
      <c r="O3" s="14"/>
      <c r="P3" s="14"/>
      <c r="Q3" s="14"/>
    </row>
    <row r="4" spans="1:17" s="1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5"/>
      <c r="N4" s="15"/>
      <c r="O4" s="15"/>
      <c r="P4" s="15"/>
      <c r="Q4" s="15"/>
    </row>
    <row r="5" spans="1:17" s="3" customFormat="1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7"/>
      <c r="N5" s="7"/>
      <c r="O5" s="7"/>
      <c r="P5" s="7"/>
      <c r="Q5" s="7"/>
    </row>
    <row r="6" spans="1:17" s="3" customFormat="1" ht="13.5" customHeight="1">
      <c r="A6" s="5"/>
      <c r="B6" s="17"/>
      <c r="C6" s="17"/>
      <c r="D6" s="17"/>
      <c r="E6" s="17"/>
      <c r="F6" s="18"/>
      <c r="G6" s="19"/>
      <c r="H6" s="19"/>
      <c r="I6" s="18"/>
      <c r="J6" s="18"/>
      <c r="K6" s="17"/>
      <c r="L6" s="17"/>
      <c r="M6" s="5"/>
      <c r="N6" s="18"/>
      <c r="O6" s="6"/>
      <c r="P6" s="6"/>
      <c r="Q6" s="18"/>
    </row>
    <row r="7" spans="1:17" s="3" customFormat="1" ht="13.5" customHeight="1">
      <c r="A7" s="5"/>
      <c r="B7" s="17"/>
      <c r="C7" s="17"/>
      <c r="D7" s="17"/>
      <c r="E7" s="17"/>
      <c r="F7" s="18"/>
      <c r="G7" s="19"/>
      <c r="H7" s="19"/>
      <c r="I7" s="18"/>
      <c r="J7" s="18"/>
      <c r="K7" s="17"/>
      <c r="L7" s="17"/>
      <c r="M7" s="5"/>
      <c r="N7" s="18"/>
      <c r="O7" s="6"/>
      <c r="P7" s="6"/>
      <c r="Q7" s="18"/>
    </row>
    <row r="8" spans="1:17" s="3" customFormat="1" ht="13.5" customHeight="1">
      <c r="A8" s="5"/>
      <c r="B8" s="17"/>
      <c r="C8" s="17"/>
      <c r="D8" s="17"/>
      <c r="E8" s="17"/>
      <c r="F8" s="18"/>
      <c r="G8" s="18"/>
      <c r="H8" s="17"/>
      <c r="I8" s="17"/>
      <c r="J8" s="17"/>
      <c r="K8" s="17"/>
      <c r="L8" s="17"/>
      <c r="M8" s="5"/>
      <c r="N8" s="18"/>
      <c r="O8" s="6"/>
      <c r="P8" s="6"/>
      <c r="Q8" s="18"/>
    </row>
    <row r="9" spans="1:17" s="3" customFormat="1" ht="13.5" customHeight="1">
      <c r="A9" s="5"/>
      <c r="B9" s="17"/>
      <c r="C9" s="17"/>
      <c r="D9" s="17"/>
      <c r="E9" s="17"/>
      <c r="F9" s="18"/>
      <c r="G9" s="18"/>
      <c r="H9" s="17"/>
      <c r="I9" s="17"/>
      <c r="J9" s="17"/>
      <c r="K9" s="20"/>
      <c r="L9" s="20"/>
      <c r="M9" s="18"/>
      <c r="N9" s="18"/>
      <c r="O9" s="6"/>
      <c r="P9" s="6"/>
      <c r="Q9" s="18"/>
    </row>
    <row r="10" spans="1:17" s="3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3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3" customFormat="1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3" customFormat="1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3" customFormat="1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3" customFormat="1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3" customFormat="1" ht="13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3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3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3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3" customFormat="1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3" customFormat="1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3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3" customFormat="1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3" customFormat="1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3" customFormat="1" ht="13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22" customFormat="1" ht="13.5" customHeight="1">
      <c r="A31" s="8"/>
      <c r="B31" s="8"/>
      <c r="C31" s="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3" customFormat="1" ht="13.5" customHeight="1">
      <c r="A32" s="8"/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3" customFormat="1" ht="13.5" customHeight="1">
      <c r="A33" s="7"/>
      <c r="B33" s="5"/>
      <c r="C33" s="5"/>
      <c r="D33" s="5"/>
      <c r="E33" s="5"/>
      <c r="F33" s="5"/>
      <c r="G33" s="7"/>
      <c r="H33" s="7"/>
      <c r="I33" s="7"/>
      <c r="J33" s="23"/>
      <c r="K33" s="5"/>
      <c r="L33" s="5"/>
      <c r="M33" s="5"/>
      <c r="N33" s="5"/>
      <c r="O33" s="23"/>
      <c r="P33" s="23"/>
      <c r="Q33" s="7"/>
    </row>
    <row r="34" spans="1:17" s="3" customFormat="1" ht="13.5" customHeight="1">
      <c r="A34" s="18"/>
      <c r="B34" s="18"/>
      <c r="C34" s="18"/>
      <c r="D34" s="18"/>
      <c r="E34" s="18"/>
      <c r="F34" s="18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1:17" s="3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22" customFormat="1" ht="13.5" customHeight="1">
      <c r="A36" s="8"/>
      <c r="B36" s="8"/>
      <c r="C36" s="8"/>
      <c r="D36" s="8"/>
      <c r="E36" s="8"/>
      <c r="F36" s="8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3" customFormat="1" ht="13.5" customHeight="1">
      <c r="A37" s="8"/>
      <c r="B37" s="8"/>
      <c r="C37" s="8"/>
      <c r="D37" s="8"/>
      <c r="E37" s="8"/>
      <c r="F37" s="8"/>
      <c r="G37" s="7"/>
      <c r="H37" s="7"/>
      <c r="I37" s="7"/>
      <c r="J37" s="7"/>
      <c r="K37" s="7"/>
      <c r="L37" s="7"/>
      <c r="M37" s="7"/>
      <c r="N37" s="24"/>
      <c r="O37" s="24"/>
      <c r="P37" s="24"/>
      <c r="Q37" s="24"/>
    </row>
    <row r="38" spans="1:17" s="3" customFormat="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3.5" customHeight="1">
      <c r="A39" s="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3.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3.5" customHeight="1">
      <c r="A41" s="9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3.5" customHeight="1">
      <c r="A42" s="9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3.5" customHeight="1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3.5" customHeight="1">
      <c r="A44" s="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3.5" customHeight="1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3.5" customHeight="1">
      <c r="A46" s="9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3.5" customHeight="1">
      <c r="A47" s="9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3.5" customHeight="1">
      <c r="A48" s="9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3.5" customHeight="1">
      <c r="A49" s="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3.5" customHeight="1">
      <c r="A50" s="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3.5" customHeight="1">
      <c r="A51" s="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3.5" customHeight="1">
      <c r="A52" s="9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3.5" customHeight="1">
      <c r="A53" s="9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3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3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3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3.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s="27" customFormat="1" ht="13.5" customHeight="1">
      <c r="A60" s="8"/>
      <c r="B60" s="8"/>
      <c r="C60" s="8"/>
      <c r="D60" s="8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13.5" customHeight="1">
      <c r="A61" s="8"/>
      <c r="B61" s="8"/>
      <c r="C61" s="8"/>
      <c r="D61" s="8"/>
      <c r="E61" s="14"/>
      <c r="F61" s="14"/>
      <c r="G61" s="14"/>
      <c r="H61" s="14"/>
      <c r="I61" s="14"/>
      <c r="J61" s="14"/>
      <c r="K61" s="14"/>
      <c r="L61" s="14"/>
      <c r="M61" s="28"/>
      <c r="N61" s="28"/>
      <c r="O61" s="28"/>
      <c r="P61" s="28"/>
      <c r="Q61" s="28"/>
    </row>
    <row r="62" spans="1:17" ht="13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25.5" customHeight="1">
      <c r="A63" s="161">
        <v>57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4"/>
      <c r="L63" s="14"/>
      <c r="M63" s="14"/>
      <c r="N63" s="14"/>
      <c r="O63" s="14"/>
      <c r="P63" s="14"/>
      <c r="Q63" s="14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2">
    <mergeCell ref="A1:J1"/>
    <mergeCell ref="A63:J63"/>
  </mergeCells>
  <printOptions/>
  <pageMargins left="0.9055118110236221" right="0.3937007874015748" top="0.3937007874015748" bottom="0.3937007874015748" header="0" footer="0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workbookViewId="0" topLeftCell="A1">
      <selection activeCell="M5" sqref="M5"/>
    </sheetView>
  </sheetViews>
  <sheetFormatPr defaultColWidth="9.00390625" defaultRowHeight="13.5"/>
  <cols>
    <col min="1" max="7" width="7.125" style="58" customWidth="1"/>
    <col min="8" max="8" width="8.75390625" style="58" customWidth="1"/>
    <col min="9" max="10" width="8.125" style="58" customWidth="1"/>
    <col min="11" max="11" width="8.75390625" style="58" customWidth="1"/>
    <col min="12" max="12" width="8.125" style="58" customWidth="1"/>
    <col min="13" max="15" width="6.75390625" style="58" customWidth="1"/>
    <col min="16" max="18" width="6.25390625" style="58" bestFit="1" customWidth="1"/>
    <col min="19" max="19" width="7.25390625" style="58" customWidth="1"/>
    <col min="20" max="20" width="5.75390625" style="58" bestFit="1" customWidth="1"/>
    <col min="21" max="21" width="5.25390625" style="58" bestFit="1" customWidth="1"/>
    <col min="22" max="22" width="7.25390625" style="58" customWidth="1"/>
    <col min="23" max="16384" width="9.00390625" style="112" customWidth="1"/>
  </cols>
  <sheetData>
    <row r="1" spans="1:12" s="10" customFormat="1" ht="13.5" customHeight="1">
      <c r="A1" s="162" t="s">
        <v>133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3" spans="1:7" ht="15" customHeight="1">
      <c r="A3" s="165" t="s">
        <v>129</v>
      </c>
      <c r="B3" s="165"/>
      <c r="C3" s="165"/>
      <c r="D3" s="165"/>
      <c r="E3" s="165"/>
      <c r="F3" s="165"/>
      <c r="G3" s="165"/>
    </row>
    <row r="4" spans="1:18" ht="15" customHeight="1">
      <c r="A4" s="165"/>
      <c r="B4" s="165"/>
      <c r="C4" s="165"/>
      <c r="D4" s="165"/>
      <c r="E4" s="165"/>
      <c r="F4" s="165"/>
      <c r="G4" s="165"/>
      <c r="M4" s="44"/>
      <c r="N4" s="73"/>
      <c r="O4" s="73"/>
      <c r="P4" s="59"/>
      <c r="Q4" s="59"/>
      <c r="R4" s="59"/>
    </row>
    <row r="5" spans="1:22" ht="15.75" thickBot="1">
      <c r="A5" s="111" t="s">
        <v>92</v>
      </c>
      <c r="B5" s="43"/>
      <c r="C5" s="43"/>
      <c r="D5" s="43"/>
      <c r="E5" s="43"/>
      <c r="F5" s="43"/>
      <c r="G5" s="43"/>
      <c r="H5" s="140" t="s">
        <v>91</v>
      </c>
      <c r="I5" s="140"/>
      <c r="J5" s="140"/>
      <c r="K5" s="140"/>
      <c r="L5" s="140"/>
      <c r="M5" s="73"/>
      <c r="N5" s="73"/>
      <c r="O5" s="73"/>
      <c r="P5" s="59"/>
      <c r="Q5" s="59"/>
      <c r="R5" s="59"/>
      <c r="S5" s="77"/>
      <c r="T5" s="77"/>
      <c r="U5" s="77"/>
      <c r="V5" s="77"/>
    </row>
    <row r="6" spans="1:22" ht="36" customHeight="1">
      <c r="A6" s="78" t="s">
        <v>34</v>
      </c>
      <c r="B6" s="79" t="s">
        <v>43</v>
      </c>
      <c r="C6" s="79" t="s">
        <v>44</v>
      </c>
      <c r="D6" s="79" t="s">
        <v>45</v>
      </c>
      <c r="E6" s="79" t="s">
        <v>46</v>
      </c>
      <c r="F6" s="79" t="s">
        <v>47</v>
      </c>
      <c r="G6" s="79" t="s">
        <v>48</v>
      </c>
      <c r="H6" s="80" t="s">
        <v>49</v>
      </c>
      <c r="I6" s="79" t="s">
        <v>50</v>
      </c>
      <c r="J6" s="79" t="s">
        <v>51</v>
      </c>
      <c r="K6" s="79" t="s">
        <v>52</v>
      </c>
      <c r="L6" s="103" t="s">
        <v>53</v>
      </c>
      <c r="M6" s="44"/>
      <c r="N6" s="44"/>
      <c r="O6" s="44"/>
      <c r="P6" s="112"/>
      <c r="Q6" s="112"/>
      <c r="R6" s="112"/>
      <c r="S6" s="112"/>
      <c r="T6" s="112"/>
      <c r="U6" s="112"/>
      <c r="V6" s="112"/>
    </row>
    <row r="7" spans="1:22" ht="15" customHeight="1">
      <c r="A7" s="141" t="s">
        <v>66</v>
      </c>
      <c r="B7" s="36">
        <v>1803</v>
      </c>
      <c r="C7" s="36">
        <v>96</v>
      </c>
      <c r="D7" s="36">
        <v>426</v>
      </c>
      <c r="E7" s="36" t="s">
        <v>117</v>
      </c>
      <c r="F7" s="36">
        <v>4287</v>
      </c>
      <c r="G7" s="36">
        <v>755</v>
      </c>
      <c r="H7" s="36">
        <v>211</v>
      </c>
      <c r="I7" s="36">
        <v>971</v>
      </c>
      <c r="J7" s="36">
        <v>245</v>
      </c>
      <c r="K7" s="36">
        <v>36</v>
      </c>
      <c r="L7" s="37">
        <v>31</v>
      </c>
      <c r="M7" s="44"/>
      <c r="N7" s="44"/>
      <c r="O7" s="44"/>
      <c r="P7" s="112"/>
      <c r="Q7" s="112"/>
      <c r="R7" s="112"/>
      <c r="S7" s="112"/>
      <c r="T7" s="112"/>
      <c r="U7" s="112"/>
      <c r="V7" s="112"/>
    </row>
    <row r="8" spans="1:22" ht="15" customHeight="1">
      <c r="A8" s="141"/>
      <c r="B8" s="36">
        <v>84558774</v>
      </c>
      <c r="C8" s="36">
        <v>2396250</v>
      </c>
      <c r="D8" s="36">
        <v>14444937</v>
      </c>
      <c r="E8" s="36" t="s">
        <v>117</v>
      </c>
      <c r="F8" s="36">
        <v>143832888</v>
      </c>
      <c r="G8" s="36">
        <v>48164274</v>
      </c>
      <c r="H8" s="36">
        <v>2561047</v>
      </c>
      <c r="I8" s="36">
        <v>59007618</v>
      </c>
      <c r="J8" s="36">
        <v>2061450</v>
      </c>
      <c r="K8" s="36">
        <v>7437987</v>
      </c>
      <c r="L8" s="37">
        <v>4101543</v>
      </c>
      <c r="M8" s="44"/>
      <c r="N8" s="44"/>
      <c r="O8" s="44"/>
      <c r="P8" s="112"/>
      <c r="Q8" s="112"/>
      <c r="R8" s="112"/>
      <c r="S8" s="112"/>
      <c r="T8" s="112"/>
      <c r="U8" s="112"/>
      <c r="V8" s="112"/>
    </row>
    <row r="9" spans="1:22" ht="15" customHeight="1">
      <c r="A9" s="141">
        <v>13</v>
      </c>
      <c r="B9" s="36">
        <v>2227</v>
      </c>
      <c r="C9" s="36">
        <v>165</v>
      </c>
      <c r="D9" s="36">
        <v>505</v>
      </c>
      <c r="E9" s="36" t="s">
        <v>117</v>
      </c>
      <c r="F9" s="36">
        <v>5277</v>
      </c>
      <c r="G9" s="36">
        <v>1146</v>
      </c>
      <c r="H9" s="36">
        <v>793</v>
      </c>
      <c r="I9" s="36">
        <v>1134</v>
      </c>
      <c r="J9" s="36">
        <v>213</v>
      </c>
      <c r="K9" s="36">
        <v>73</v>
      </c>
      <c r="L9" s="37">
        <v>91</v>
      </c>
      <c r="M9" s="44"/>
      <c r="N9" s="44"/>
      <c r="O9" s="44"/>
      <c r="P9" s="112"/>
      <c r="Q9" s="112"/>
      <c r="R9" s="112"/>
      <c r="S9" s="112"/>
      <c r="T9" s="112"/>
      <c r="U9" s="112"/>
      <c r="V9" s="112"/>
    </row>
    <row r="10" spans="1:22" ht="15" customHeight="1">
      <c r="A10" s="141"/>
      <c r="B10" s="36">
        <v>112502925</v>
      </c>
      <c r="C10" s="36">
        <v>4901625</v>
      </c>
      <c r="D10" s="36">
        <v>17579277</v>
      </c>
      <c r="E10" s="36" t="s">
        <v>117</v>
      </c>
      <c r="F10" s="36">
        <v>187571880</v>
      </c>
      <c r="G10" s="36">
        <v>72916362</v>
      </c>
      <c r="H10" s="36">
        <v>9137464</v>
      </c>
      <c r="I10" s="36">
        <v>83736432</v>
      </c>
      <c r="J10" s="36">
        <v>1767150</v>
      </c>
      <c r="K10" s="36">
        <v>15879420</v>
      </c>
      <c r="L10" s="37">
        <v>12827480</v>
      </c>
      <c r="M10" s="44"/>
      <c r="N10" s="44"/>
      <c r="O10" s="44"/>
      <c r="P10" s="112"/>
      <c r="Q10" s="112"/>
      <c r="R10" s="112"/>
      <c r="S10" s="112"/>
      <c r="T10" s="112"/>
      <c r="U10" s="112"/>
      <c r="V10" s="112"/>
    </row>
    <row r="11" spans="1:22" ht="15" customHeight="1">
      <c r="A11" s="141">
        <v>14</v>
      </c>
      <c r="B11" s="36">
        <v>2587</v>
      </c>
      <c r="C11" s="36">
        <v>160</v>
      </c>
      <c r="D11" s="36">
        <v>441</v>
      </c>
      <c r="E11" s="36" t="s">
        <v>117</v>
      </c>
      <c r="F11" s="36">
        <v>6376</v>
      </c>
      <c r="G11" s="36">
        <v>1353</v>
      </c>
      <c r="H11" s="36">
        <v>1390</v>
      </c>
      <c r="I11" s="36">
        <v>1125</v>
      </c>
      <c r="J11" s="36">
        <v>155</v>
      </c>
      <c r="K11" s="36">
        <v>121</v>
      </c>
      <c r="L11" s="37">
        <v>103</v>
      </c>
      <c r="M11" s="44"/>
      <c r="N11" s="44"/>
      <c r="O11" s="44"/>
      <c r="P11" s="112"/>
      <c r="Q11" s="112"/>
      <c r="R11" s="112"/>
      <c r="S11" s="112"/>
      <c r="T11" s="112"/>
      <c r="U11" s="112"/>
      <c r="V11" s="112"/>
    </row>
    <row r="12" spans="1:22" ht="15" customHeight="1">
      <c r="A12" s="142"/>
      <c r="B12" s="81">
        <v>124716834</v>
      </c>
      <c r="C12" s="81">
        <v>5910750</v>
      </c>
      <c r="D12" s="81">
        <v>16465617</v>
      </c>
      <c r="E12" s="81" t="s">
        <v>117</v>
      </c>
      <c r="F12" s="81">
        <v>261914085</v>
      </c>
      <c r="G12" s="81">
        <v>79602507</v>
      </c>
      <c r="H12" s="81">
        <v>16809668</v>
      </c>
      <c r="I12" s="81">
        <v>77832549</v>
      </c>
      <c r="J12" s="81">
        <v>1210860</v>
      </c>
      <c r="K12" s="81">
        <v>25736391</v>
      </c>
      <c r="L12" s="85">
        <v>14971838</v>
      </c>
      <c r="M12" s="44"/>
      <c r="N12" s="44"/>
      <c r="O12" s="44"/>
      <c r="P12" s="112"/>
      <c r="Q12" s="112"/>
      <c r="R12" s="112"/>
      <c r="S12" s="112"/>
      <c r="T12" s="112"/>
      <c r="U12" s="112"/>
      <c r="V12" s="112"/>
    </row>
    <row r="13" spans="1:22" ht="15" customHeight="1">
      <c r="A13" s="141">
        <v>15</v>
      </c>
      <c r="B13" s="36">
        <v>2872</v>
      </c>
      <c r="C13" s="36">
        <v>180</v>
      </c>
      <c r="D13" s="36">
        <v>349</v>
      </c>
      <c r="E13" s="36" t="s">
        <v>117</v>
      </c>
      <c r="F13" s="36">
        <v>6970</v>
      </c>
      <c r="G13" s="36">
        <v>1650</v>
      </c>
      <c r="H13" s="36">
        <v>2030</v>
      </c>
      <c r="I13" s="36">
        <v>1239</v>
      </c>
      <c r="J13" s="36">
        <v>186</v>
      </c>
      <c r="K13" s="36">
        <v>153</v>
      </c>
      <c r="L13" s="37">
        <v>118</v>
      </c>
      <c r="M13" s="44"/>
      <c r="N13" s="44"/>
      <c r="O13" s="44"/>
      <c r="P13" s="112"/>
      <c r="Q13" s="112"/>
      <c r="R13" s="112"/>
      <c r="S13" s="112"/>
      <c r="T13" s="112"/>
      <c r="U13" s="112"/>
      <c r="V13" s="112"/>
    </row>
    <row r="14" spans="1:22" ht="15" customHeight="1" thickBot="1">
      <c r="A14" s="143"/>
      <c r="B14" s="119">
        <v>125425935</v>
      </c>
      <c r="C14" s="119">
        <v>8179875</v>
      </c>
      <c r="D14" s="119">
        <v>12506778</v>
      </c>
      <c r="E14" s="119" t="s">
        <v>117</v>
      </c>
      <c r="F14" s="119">
        <v>299402271</v>
      </c>
      <c r="G14" s="119">
        <v>96517026</v>
      </c>
      <c r="H14" s="119">
        <v>24591512</v>
      </c>
      <c r="I14" s="119">
        <v>90105597</v>
      </c>
      <c r="J14" s="119">
        <v>1264500</v>
      </c>
      <c r="K14" s="119">
        <v>34067538</v>
      </c>
      <c r="L14" s="120">
        <v>17116967</v>
      </c>
      <c r="M14" s="44"/>
      <c r="N14" s="44"/>
      <c r="O14" s="44"/>
      <c r="P14" s="112"/>
      <c r="Q14" s="112"/>
      <c r="R14" s="112"/>
      <c r="S14" s="112"/>
      <c r="T14" s="112"/>
      <c r="U14" s="112"/>
      <c r="V14" s="112"/>
    </row>
    <row r="15" spans="1:22" s="113" customFormat="1" ht="14.25" thickBot="1">
      <c r="A15" s="8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15" s="113" customFormat="1" ht="36">
      <c r="A16" s="78" t="s">
        <v>34</v>
      </c>
      <c r="B16" s="80" t="s">
        <v>54</v>
      </c>
      <c r="C16" s="80" t="s">
        <v>55</v>
      </c>
      <c r="D16" s="80" t="s">
        <v>56</v>
      </c>
      <c r="E16" s="79" t="s">
        <v>57</v>
      </c>
      <c r="F16" s="79" t="s">
        <v>65</v>
      </c>
      <c r="G16" s="80" t="s">
        <v>58</v>
      </c>
      <c r="H16" s="80" t="s">
        <v>59</v>
      </c>
      <c r="I16" s="83" t="s">
        <v>60</v>
      </c>
      <c r="J16" s="80" t="s">
        <v>61</v>
      </c>
      <c r="K16" s="84" t="s">
        <v>62</v>
      </c>
      <c r="M16" s="121"/>
      <c r="N16" s="121"/>
      <c r="O16" s="121"/>
    </row>
    <row r="17" spans="1:15" s="113" customFormat="1" ht="15" customHeight="1">
      <c r="A17" s="141" t="s">
        <v>66</v>
      </c>
      <c r="B17" s="36">
        <v>58</v>
      </c>
      <c r="C17" s="36">
        <v>8919</v>
      </c>
      <c r="D17" s="36">
        <v>5757</v>
      </c>
      <c r="E17" s="36">
        <v>1091</v>
      </c>
      <c r="F17" s="36">
        <v>869</v>
      </c>
      <c r="G17" s="36">
        <v>987</v>
      </c>
      <c r="H17" s="36">
        <v>2941</v>
      </c>
      <c r="I17" s="36">
        <v>425</v>
      </c>
      <c r="J17" s="36">
        <v>17104</v>
      </c>
      <c r="K17" s="37">
        <v>11866</v>
      </c>
      <c r="M17" s="121"/>
      <c r="N17" s="121"/>
      <c r="O17" s="121"/>
    </row>
    <row r="18" spans="1:15" s="113" customFormat="1" ht="15" customHeight="1">
      <c r="A18" s="141"/>
      <c r="B18" s="36">
        <v>916387</v>
      </c>
      <c r="C18" s="36">
        <v>369483155</v>
      </c>
      <c r="D18" s="36">
        <v>43561500</v>
      </c>
      <c r="E18" s="36">
        <v>327635568</v>
      </c>
      <c r="F18" s="36">
        <v>256350520</v>
      </c>
      <c r="G18" s="36">
        <v>384726305</v>
      </c>
      <c r="H18" s="36">
        <v>968712393</v>
      </c>
      <c r="I18" s="36">
        <v>3714880</v>
      </c>
      <c r="J18" s="36">
        <v>1624880</v>
      </c>
      <c r="K18" s="37">
        <v>1387096359</v>
      </c>
      <c r="M18" s="121"/>
      <c r="N18" s="121"/>
      <c r="O18" s="121"/>
    </row>
    <row r="19" spans="1:15" s="113" customFormat="1" ht="15" customHeight="1">
      <c r="A19" s="141">
        <v>13</v>
      </c>
      <c r="B19" s="36">
        <v>126</v>
      </c>
      <c r="C19" s="36">
        <v>11800</v>
      </c>
      <c r="D19" s="36">
        <v>7203</v>
      </c>
      <c r="E19" s="36">
        <v>1200</v>
      </c>
      <c r="F19" s="36">
        <v>1046</v>
      </c>
      <c r="G19" s="36">
        <v>1325</v>
      </c>
      <c r="H19" s="36">
        <v>3571</v>
      </c>
      <c r="I19" s="36">
        <v>1742</v>
      </c>
      <c r="J19" s="36">
        <v>21932</v>
      </c>
      <c r="K19" s="37">
        <v>15371</v>
      </c>
      <c r="M19" s="121"/>
      <c r="N19" s="121"/>
      <c r="O19" s="121"/>
    </row>
    <row r="20" spans="1:15" s="113" customFormat="1" ht="15" customHeight="1">
      <c r="A20" s="141"/>
      <c r="B20" s="36">
        <v>2220765</v>
      </c>
      <c r="C20" s="36">
        <v>521040780</v>
      </c>
      <c r="D20" s="36">
        <v>54472700</v>
      </c>
      <c r="E20" s="36">
        <v>369183471</v>
      </c>
      <c r="F20" s="36">
        <v>316591335</v>
      </c>
      <c r="G20" s="36">
        <v>528846629</v>
      </c>
      <c r="H20" s="36">
        <v>1214621435</v>
      </c>
      <c r="I20" s="36">
        <v>11586402</v>
      </c>
      <c r="J20" s="36">
        <v>2570429</v>
      </c>
      <c r="K20" s="37">
        <v>1801291746</v>
      </c>
      <c r="M20" s="121"/>
      <c r="N20" s="121"/>
      <c r="O20" s="121"/>
    </row>
    <row r="21" spans="1:15" s="113" customFormat="1" ht="15" customHeight="1">
      <c r="A21" s="141">
        <v>14</v>
      </c>
      <c r="B21" s="36">
        <v>123</v>
      </c>
      <c r="C21" s="36">
        <v>13934</v>
      </c>
      <c r="D21" s="36">
        <v>8312</v>
      </c>
      <c r="E21" s="36">
        <v>1204</v>
      </c>
      <c r="F21" s="36">
        <v>1165</v>
      </c>
      <c r="G21" s="36">
        <v>1655</v>
      </c>
      <c r="H21" s="36">
        <v>4024</v>
      </c>
      <c r="I21" s="36">
        <v>1705</v>
      </c>
      <c r="J21" s="36">
        <v>25744</v>
      </c>
      <c r="K21" s="37">
        <v>17958</v>
      </c>
      <c r="M21" s="121"/>
      <c r="N21" s="121"/>
      <c r="O21" s="121"/>
    </row>
    <row r="22" spans="1:15" s="113" customFormat="1" ht="15" customHeight="1">
      <c r="A22" s="142"/>
      <c r="B22" s="81">
        <v>2648465</v>
      </c>
      <c r="C22" s="81">
        <v>627819564</v>
      </c>
      <c r="D22" s="81">
        <v>62533700</v>
      </c>
      <c r="E22" s="81">
        <v>360676366</v>
      </c>
      <c r="F22" s="81">
        <v>353839006</v>
      </c>
      <c r="G22" s="81">
        <v>653857047</v>
      </c>
      <c r="H22" s="81">
        <v>1368372419</v>
      </c>
      <c r="I22" s="81">
        <v>12255723</v>
      </c>
      <c r="J22" s="81">
        <v>3017195</v>
      </c>
      <c r="K22" s="85">
        <v>2073998601</v>
      </c>
      <c r="M22" s="121"/>
      <c r="N22" s="121"/>
      <c r="O22" s="121"/>
    </row>
    <row r="23" spans="1:15" s="113" customFormat="1" ht="15" customHeight="1">
      <c r="A23" s="141">
        <v>15</v>
      </c>
      <c r="B23" s="36">
        <v>118</v>
      </c>
      <c r="C23" s="36">
        <v>9273</v>
      </c>
      <c r="D23" s="36">
        <v>9120</v>
      </c>
      <c r="E23" s="36">
        <v>1445</v>
      </c>
      <c r="F23" s="36">
        <v>1160</v>
      </c>
      <c r="G23" s="36">
        <v>1682</v>
      </c>
      <c r="H23" s="36">
        <v>4287</v>
      </c>
      <c r="I23" s="36">
        <v>1928</v>
      </c>
      <c r="J23" s="36">
        <v>28709</v>
      </c>
      <c r="K23" s="37">
        <v>13560</v>
      </c>
      <c r="M23" s="121"/>
      <c r="N23" s="121"/>
      <c r="O23" s="121"/>
    </row>
    <row r="24" spans="1:15" s="113" customFormat="1" ht="15" customHeight="1" thickBot="1">
      <c r="A24" s="143"/>
      <c r="B24" s="119">
        <v>2056521</v>
      </c>
      <c r="C24" s="119">
        <v>787676420</v>
      </c>
      <c r="D24" s="119">
        <v>76441900</v>
      </c>
      <c r="E24" s="119">
        <v>412731625</v>
      </c>
      <c r="F24" s="119">
        <v>346163963</v>
      </c>
      <c r="G24" s="119">
        <v>658124880</v>
      </c>
      <c r="H24" s="119">
        <v>1417020468</v>
      </c>
      <c r="I24" s="119">
        <v>12082440</v>
      </c>
      <c r="J24" s="119">
        <v>3364693</v>
      </c>
      <c r="K24" s="120">
        <v>2220144021</v>
      </c>
      <c r="M24" s="121"/>
      <c r="N24" s="121"/>
      <c r="O24" s="121"/>
    </row>
    <row r="25" spans="1:22" s="139" customFormat="1" ht="18" customHeight="1">
      <c r="A25" s="181" t="s">
        <v>105</v>
      </c>
      <c r="B25" s="181"/>
      <c r="C25" s="181"/>
      <c r="D25" s="181"/>
      <c r="E25" s="137"/>
      <c r="F25" s="137"/>
      <c r="G25" s="137"/>
      <c r="H25" s="137"/>
      <c r="I25" s="137"/>
      <c r="J25" s="137"/>
      <c r="K25" s="137"/>
      <c r="L25" s="137"/>
      <c r="M25" s="138"/>
      <c r="N25" s="138"/>
      <c r="O25" s="138"/>
      <c r="P25" s="137"/>
      <c r="Q25" s="137"/>
      <c r="R25" s="137"/>
      <c r="S25" s="137"/>
      <c r="T25" s="137"/>
      <c r="U25" s="137"/>
      <c r="V25" s="137"/>
    </row>
    <row r="26" spans="13:15" ht="16.5" customHeight="1">
      <c r="M26" s="44"/>
      <c r="N26" s="44"/>
      <c r="O26" s="44"/>
    </row>
    <row r="27" spans="1:22" ht="15.75" thickBot="1">
      <c r="A27" s="111" t="s">
        <v>103</v>
      </c>
      <c r="B27" s="43"/>
      <c r="C27" s="43"/>
      <c r="D27" s="43"/>
      <c r="E27" s="43"/>
      <c r="F27" s="43"/>
      <c r="G27" s="43"/>
      <c r="H27" s="140" t="s">
        <v>91</v>
      </c>
      <c r="I27" s="140"/>
      <c r="J27" s="140"/>
      <c r="K27" s="140"/>
      <c r="L27" s="140"/>
      <c r="M27" s="73"/>
      <c r="N27" s="73"/>
      <c r="O27" s="73"/>
      <c r="P27" s="59"/>
      <c r="Q27" s="59"/>
      <c r="R27" s="59"/>
      <c r="S27" s="77"/>
      <c r="T27" s="77"/>
      <c r="U27" s="77"/>
      <c r="V27" s="77"/>
    </row>
    <row r="28" spans="1:22" ht="36" customHeight="1">
      <c r="A28" s="78" t="s">
        <v>34</v>
      </c>
      <c r="B28" s="79" t="s">
        <v>43</v>
      </c>
      <c r="C28" s="79" t="s">
        <v>44</v>
      </c>
      <c r="D28" s="79" t="s">
        <v>45</v>
      </c>
      <c r="E28" s="79" t="s">
        <v>46</v>
      </c>
      <c r="F28" s="79" t="s">
        <v>47</v>
      </c>
      <c r="G28" s="79" t="s">
        <v>48</v>
      </c>
      <c r="H28" s="80" t="s">
        <v>49</v>
      </c>
      <c r="I28" s="79" t="s">
        <v>50</v>
      </c>
      <c r="J28" s="79" t="s">
        <v>51</v>
      </c>
      <c r="K28" s="79" t="s">
        <v>52</v>
      </c>
      <c r="L28" s="103" t="s">
        <v>53</v>
      </c>
      <c r="M28" s="122"/>
      <c r="N28" s="122"/>
      <c r="O28" s="122"/>
      <c r="P28" s="112"/>
      <c r="Q28" s="112"/>
      <c r="R28" s="112"/>
      <c r="S28" s="112"/>
      <c r="T28" s="112"/>
      <c r="U28" s="112"/>
      <c r="V28" s="112"/>
    </row>
    <row r="29" spans="1:15" s="113" customFormat="1" ht="15" customHeight="1">
      <c r="A29" s="141" t="s">
        <v>66</v>
      </c>
      <c r="B29" s="36">
        <v>262</v>
      </c>
      <c r="C29" s="36">
        <v>15</v>
      </c>
      <c r="D29" s="36">
        <v>186</v>
      </c>
      <c r="E29" s="36">
        <v>2</v>
      </c>
      <c r="F29" s="36">
        <v>619</v>
      </c>
      <c r="G29" s="36">
        <v>473</v>
      </c>
      <c r="H29" s="36">
        <v>114</v>
      </c>
      <c r="I29" s="36">
        <v>214</v>
      </c>
      <c r="J29" s="36">
        <v>97</v>
      </c>
      <c r="K29" s="36">
        <v>10</v>
      </c>
      <c r="L29" s="37">
        <v>6</v>
      </c>
      <c r="M29" s="121"/>
      <c r="N29" s="121"/>
      <c r="O29" s="121"/>
    </row>
    <row r="30" spans="1:15" s="113" customFormat="1" ht="15" customHeight="1">
      <c r="A30" s="141"/>
      <c r="B30" s="36">
        <v>6463818</v>
      </c>
      <c r="C30" s="36">
        <v>360000</v>
      </c>
      <c r="D30" s="36">
        <v>7517457</v>
      </c>
      <c r="E30" s="36">
        <v>19800</v>
      </c>
      <c r="F30" s="36">
        <v>18963549</v>
      </c>
      <c r="G30" s="36">
        <v>36603027</v>
      </c>
      <c r="H30" s="36">
        <v>1240428</v>
      </c>
      <c r="I30" s="36">
        <v>14907978</v>
      </c>
      <c r="J30" s="36">
        <v>727560</v>
      </c>
      <c r="K30" s="36">
        <v>2199681</v>
      </c>
      <c r="L30" s="37">
        <v>710856</v>
      </c>
      <c r="M30" s="121"/>
      <c r="N30" s="121"/>
      <c r="O30" s="121"/>
    </row>
    <row r="31" spans="1:15" s="113" customFormat="1" ht="15" customHeight="1">
      <c r="A31" s="141">
        <v>13</v>
      </c>
      <c r="B31" s="36">
        <v>335</v>
      </c>
      <c r="C31" s="36">
        <v>35</v>
      </c>
      <c r="D31" s="36">
        <v>249</v>
      </c>
      <c r="E31" s="36" t="s">
        <v>124</v>
      </c>
      <c r="F31" s="36">
        <v>729</v>
      </c>
      <c r="G31" s="36">
        <v>627</v>
      </c>
      <c r="H31" s="36">
        <v>331</v>
      </c>
      <c r="I31" s="36">
        <v>330</v>
      </c>
      <c r="J31" s="36">
        <v>104</v>
      </c>
      <c r="K31" s="36">
        <v>13</v>
      </c>
      <c r="L31" s="37">
        <v>20</v>
      </c>
      <c r="M31" s="121"/>
      <c r="N31" s="121"/>
      <c r="O31" s="121"/>
    </row>
    <row r="32" spans="1:15" s="113" customFormat="1" ht="15" customHeight="1">
      <c r="A32" s="141"/>
      <c r="B32" s="36">
        <v>10526148</v>
      </c>
      <c r="C32" s="36">
        <v>1147500</v>
      </c>
      <c r="D32" s="36">
        <v>9900981</v>
      </c>
      <c r="E32" s="36" t="s">
        <v>108</v>
      </c>
      <c r="F32" s="36">
        <v>23913459</v>
      </c>
      <c r="G32" s="36">
        <v>48506886</v>
      </c>
      <c r="H32" s="36">
        <v>4105485</v>
      </c>
      <c r="I32" s="36">
        <v>23222565</v>
      </c>
      <c r="J32" s="36">
        <v>879840</v>
      </c>
      <c r="K32" s="36">
        <v>2721582</v>
      </c>
      <c r="L32" s="37">
        <v>1767330</v>
      </c>
      <c r="M32" s="121"/>
      <c r="N32" s="121"/>
      <c r="O32" s="121"/>
    </row>
    <row r="33" spans="1:15" s="113" customFormat="1" ht="15" customHeight="1">
      <c r="A33" s="141">
        <v>14</v>
      </c>
      <c r="B33" s="36">
        <v>447</v>
      </c>
      <c r="C33" s="36">
        <v>72</v>
      </c>
      <c r="D33" s="36">
        <v>392</v>
      </c>
      <c r="E33" s="36" t="s">
        <v>108</v>
      </c>
      <c r="F33" s="36">
        <v>861</v>
      </c>
      <c r="G33" s="36">
        <v>600</v>
      </c>
      <c r="H33" s="36">
        <v>578</v>
      </c>
      <c r="I33" s="36">
        <v>317</v>
      </c>
      <c r="J33" s="36">
        <v>120</v>
      </c>
      <c r="K33" s="36">
        <v>28</v>
      </c>
      <c r="L33" s="37">
        <v>24</v>
      </c>
      <c r="M33" s="121"/>
      <c r="N33" s="121"/>
      <c r="O33" s="121"/>
    </row>
    <row r="34" spans="1:15" s="113" customFormat="1" ht="15" customHeight="1">
      <c r="A34" s="142"/>
      <c r="B34" s="81">
        <v>16482195</v>
      </c>
      <c r="C34" s="81">
        <v>2956023</v>
      </c>
      <c r="D34" s="81">
        <v>15334614</v>
      </c>
      <c r="E34" s="81" t="s">
        <v>108</v>
      </c>
      <c r="F34" s="81">
        <v>36199557</v>
      </c>
      <c r="G34" s="81">
        <v>43662852</v>
      </c>
      <c r="H34" s="81">
        <v>7628733</v>
      </c>
      <c r="I34" s="81">
        <v>23831442</v>
      </c>
      <c r="J34" s="81">
        <v>1015200</v>
      </c>
      <c r="K34" s="81">
        <v>5879880</v>
      </c>
      <c r="L34" s="85">
        <v>3196235</v>
      </c>
      <c r="M34" s="121"/>
      <c r="N34" s="121"/>
      <c r="O34" s="121"/>
    </row>
    <row r="35" spans="1:15" s="113" customFormat="1" ht="15" customHeight="1">
      <c r="A35" s="141">
        <v>15</v>
      </c>
      <c r="B35" s="36">
        <v>540</v>
      </c>
      <c r="C35" s="36">
        <v>48</v>
      </c>
      <c r="D35" s="36">
        <v>438</v>
      </c>
      <c r="E35" s="36" t="s">
        <v>108</v>
      </c>
      <c r="F35" s="36">
        <v>840</v>
      </c>
      <c r="G35" s="36">
        <v>676</v>
      </c>
      <c r="H35" s="36">
        <v>697</v>
      </c>
      <c r="I35" s="36">
        <v>336</v>
      </c>
      <c r="J35" s="36">
        <v>147</v>
      </c>
      <c r="K35" s="36">
        <v>56</v>
      </c>
      <c r="L35" s="37">
        <v>26</v>
      </c>
      <c r="M35" s="121"/>
      <c r="N35" s="121"/>
      <c r="O35" s="121"/>
    </row>
    <row r="36" spans="1:15" s="113" customFormat="1" ht="15" customHeight="1" thickBot="1">
      <c r="A36" s="143"/>
      <c r="B36" s="119">
        <v>21999348</v>
      </c>
      <c r="C36" s="119">
        <v>1912500</v>
      </c>
      <c r="D36" s="119">
        <v>15905241</v>
      </c>
      <c r="E36" s="119" t="s">
        <v>108</v>
      </c>
      <c r="F36" s="119">
        <v>36812607</v>
      </c>
      <c r="G36" s="119">
        <v>41981391</v>
      </c>
      <c r="H36" s="119">
        <v>9276840</v>
      </c>
      <c r="I36" s="119">
        <v>28699542</v>
      </c>
      <c r="J36" s="119">
        <v>817560</v>
      </c>
      <c r="K36" s="119">
        <v>12375162</v>
      </c>
      <c r="L36" s="120">
        <v>3311551</v>
      </c>
      <c r="M36" s="121"/>
      <c r="N36" s="121"/>
      <c r="O36" s="121"/>
    </row>
    <row r="37" spans="1:22" s="113" customFormat="1" ht="14.25" thickBot="1">
      <c r="A37" s="8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15" s="113" customFormat="1" ht="36">
      <c r="A38" s="78" t="s">
        <v>34</v>
      </c>
      <c r="B38" s="80" t="s">
        <v>54</v>
      </c>
      <c r="C38" s="80" t="s">
        <v>55</v>
      </c>
      <c r="D38" s="80" t="s">
        <v>56</v>
      </c>
      <c r="E38" s="79" t="s">
        <v>57</v>
      </c>
      <c r="F38" s="79" t="s">
        <v>65</v>
      </c>
      <c r="G38" s="80" t="s">
        <v>58</v>
      </c>
      <c r="H38" s="80" t="s">
        <v>59</v>
      </c>
      <c r="I38" s="83" t="s">
        <v>60</v>
      </c>
      <c r="J38" s="80" t="s">
        <v>61</v>
      </c>
      <c r="K38" s="84" t="s">
        <v>62</v>
      </c>
      <c r="M38" s="121"/>
      <c r="N38" s="121"/>
      <c r="O38" s="121"/>
    </row>
    <row r="39" spans="1:15" s="113" customFormat="1" ht="15" customHeight="1">
      <c r="A39" s="141" t="s">
        <v>66</v>
      </c>
      <c r="B39" s="36">
        <v>6</v>
      </c>
      <c r="C39" s="36">
        <v>2004</v>
      </c>
      <c r="D39" s="36">
        <v>1069</v>
      </c>
      <c r="E39" s="36">
        <v>106</v>
      </c>
      <c r="F39" s="36">
        <v>501</v>
      </c>
      <c r="G39" s="36">
        <v>86</v>
      </c>
      <c r="H39" s="36">
        <v>693</v>
      </c>
      <c r="I39" s="36">
        <v>46</v>
      </c>
      <c r="J39" s="36">
        <v>3580</v>
      </c>
      <c r="K39" s="37">
        <v>2697</v>
      </c>
      <c r="M39" s="121"/>
      <c r="N39" s="121"/>
      <c r="O39" s="121"/>
    </row>
    <row r="40" spans="1:15" s="113" customFormat="1" ht="15" customHeight="1">
      <c r="A40" s="141"/>
      <c r="B40" s="36">
        <v>88092</v>
      </c>
      <c r="C40" s="36">
        <v>89802246</v>
      </c>
      <c r="D40" s="36">
        <v>8113900</v>
      </c>
      <c r="E40" s="36">
        <v>29775962</v>
      </c>
      <c r="F40" s="36">
        <v>144318756</v>
      </c>
      <c r="G40" s="36">
        <v>32503054</v>
      </c>
      <c r="H40" s="36">
        <v>206597772</v>
      </c>
      <c r="I40" s="36">
        <v>423462</v>
      </c>
      <c r="J40" s="36">
        <v>340100</v>
      </c>
      <c r="K40" s="37">
        <v>305277480</v>
      </c>
      <c r="M40" s="121"/>
      <c r="N40" s="121"/>
      <c r="O40" s="121"/>
    </row>
    <row r="41" spans="1:15" s="113" customFormat="1" ht="15" customHeight="1">
      <c r="A41" s="141">
        <v>13</v>
      </c>
      <c r="B41" s="36">
        <v>37</v>
      </c>
      <c r="C41" s="36">
        <v>2810</v>
      </c>
      <c r="D41" s="36">
        <v>1453</v>
      </c>
      <c r="E41" s="36">
        <v>122</v>
      </c>
      <c r="F41" s="36">
        <v>491</v>
      </c>
      <c r="G41" s="36">
        <v>107</v>
      </c>
      <c r="H41" s="36">
        <v>720</v>
      </c>
      <c r="I41" s="36">
        <v>219</v>
      </c>
      <c r="J41" s="36">
        <v>4731</v>
      </c>
      <c r="K41" s="37">
        <v>3530</v>
      </c>
      <c r="M41" s="121"/>
      <c r="N41" s="121"/>
      <c r="O41" s="121"/>
    </row>
    <row r="42" spans="1:11" s="113" customFormat="1" ht="15" customHeight="1">
      <c r="A42" s="141"/>
      <c r="B42" s="36">
        <v>524027</v>
      </c>
      <c r="C42" s="36">
        <v>127215803</v>
      </c>
      <c r="D42" s="36">
        <v>10822900</v>
      </c>
      <c r="E42" s="36">
        <v>41282302</v>
      </c>
      <c r="F42" s="36">
        <v>146684124</v>
      </c>
      <c r="G42" s="36">
        <v>38473535</v>
      </c>
      <c r="H42" s="36">
        <v>226439961</v>
      </c>
      <c r="I42" s="36">
        <v>1680030</v>
      </c>
      <c r="J42" s="36">
        <v>554473</v>
      </c>
      <c r="K42" s="37">
        <v>366713167</v>
      </c>
    </row>
    <row r="43" spans="1:11" s="113" customFormat="1" ht="15" customHeight="1">
      <c r="A43" s="141">
        <v>14</v>
      </c>
      <c r="B43" s="36">
        <v>29</v>
      </c>
      <c r="C43" s="36">
        <v>3468</v>
      </c>
      <c r="D43" s="36">
        <v>1656</v>
      </c>
      <c r="E43" s="36">
        <v>125</v>
      </c>
      <c r="F43" s="36">
        <v>525</v>
      </c>
      <c r="G43" s="36">
        <v>100</v>
      </c>
      <c r="H43" s="36">
        <v>750</v>
      </c>
      <c r="I43" s="36">
        <v>245</v>
      </c>
      <c r="J43" s="36">
        <v>5708</v>
      </c>
      <c r="K43" s="37">
        <v>4218</v>
      </c>
    </row>
    <row r="44" spans="1:11" s="113" customFormat="1" ht="15" customHeight="1">
      <c r="A44" s="142"/>
      <c r="B44" s="81">
        <v>599964</v>
      </c>
      <c r="C44" s="81">
        <v>156786695</v>
      </c>
      <c r="D44" s="81">
        <v>12511000</v>
      </c>
      <c r="E44" s="81">
        <v>38213710</v>
      </c>
      <c r="F44" s="81">
        <v>159287606</v>
      </c>
      <c r="G44" s="81">
        <v>38908304</v>
      </c>
      <c r="H44" s="81">
        <v>236409620</v>
      </c>
      <c r="I44" s="81">
        <v>1770543</v>
      </c>
      <c r="J44" s="81">
        <v>668977</v>
      </c>
      <c r="K44" s="85">
        <v>408146835</v>
      </c>
    </row>
    <row r="45" spans="1:11" s="113" customFormat="1" ht="15" customHeight="1">
      <c r="A45" s="141">
        <v>15</v>
      </c>
      <c r="B45" s="36">
        <v>30</v>
      </c>
      <c r="C45" s="36">
        <v>1632</v>
      </c>
      <c r="D45" s="36">
        <v>1576</v>
      </c>
      <c r="E45" s="36">
        <v>108</v>
      </c>
      <c r="F45" s="36">
        <v>459</v>
      </c>
      <c r="G45" s="36">
        <v>164</v>
      </c>
      <c r="H45" s="36">
        <v>731</v>
      </c>
      <c r="I45" s="36">
        <v>271</v>
      </c>
      <c r="J45" s="36">
        <v>5994</v>
      </c>
      <c r="K45" s="37">
        <v>2363</v>
      </c>
    </row>
    <row r="46" spans="1:11" s="113" customFormat="1" ht="15" customHeight="1" thickBot="1">
      <c r="A46" s="143"/>
      <c r="B46" s="119">
        <v>478642</v>
      </c>
      <c r="C46" s="119">
        <v>187108482</v>
      </c>
      <c r="D46" s="119">
        <v>13538098</v>
      </c>
      <c r="E46" s="119">
        <v>38004156</v>
      </c>
      <c r="F46" s="119">
        <v>134502073</v>
      </c>
      <c r="G46" s="119">
        <v>65799794</v>
      </c>
      <c r="H46" s="119">
        <v>238306023</v>
      </c>
      <c r="I46" s="119">
        <v>2001864</v>
      </c>
      <c r="J46" s="119">
        <v>702498</v>
      </c>
      <c r="K46" s="120">
        <v>428118867</v>
      </c>
    </row>
    <row r="47" spans="1:22" ht="18" customHeight="1">
      <c r="A47" s="158" t="s">
        <v>99</v>
      </c>
      <c r="B47" s="158"/>
      <c r="C47" s="158"/>
      <c r="D47" s="158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</row>
    <row r="52" spans="1:17" s="2" customFormat="1" ht="18" customHeight="1">
      <c r="A52" s="161">
        <v>58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4"/>
      <c r="N52" s="14"/>
      <c r="O52" s="14"/>
      <c r="P52" s="14"/>
      <c r="Q52" s="14"/>
    </row>
  </sheetData>
  <mergeCells count="23">
    <mergeCell ref="A52:L52"/>
    <mergeCell ref="A11:A12"/>
    <mergeCell ref="A25:D25"/>
    <mergeCell ref="A13:A14"/>
    <mergeCell ref="A35:A36"/>
    <mergeCell ref="A7:A8"/>
    <mergeCell ref="A9:A10"/>
    <mergeCell ref="A33:A34"/>
    <mergeCell ref="A29:A30"/>
    <mergeCell ref="A17:A18"/>
    <mergeCell ref="A19:A20"/>
    <mergeCell ref="A21:A22"/>
    <mergeCell ref="A23:A24"/>
    <mergeCell ref="A1:L1"/>
    <mergeCell ref="A47:D47"/>
    <mergeCell ref="H5:L5"/>
    <mergeCell ref="H27:L27"/>
    <mergeCell ref="A39:A40"/>
    <mergeCell ref="A41:A42"/>
    <mergeCell ref="A43:A44"/>
    <mergeCell ref="A45:A46"/>
    <mergeCell ref="A31:A32"/>
    <mergeCell ref="A3:G4"/>
  </mergeCells>
  <printOptions/>
  <pageMargins left="0.3937007874015748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L4" sqref="L4"/>
    </sheetView>
  </sheetViews>
  <sheetFormatPr defaultColWidth="9.00390625" defaultRowHeight="13.5"/>
  <cols>
    <col min="1" max="9" width="9.00390625" style="2" customWidth="1"/>
    <col min="10" max="10" width="9.125" style="2" customWidth="1"/>
    <col min="11" max="16384" width="9.00390625" style="2" customWidth="1"/>
  </cols>
  <sheetData>
    <row r="1" spans="1:10" s="10" customFormat="1" ht="13.5" customHeight="1">
      <c r="A1" s="178" t="s">
        <v>133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7" s="13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  <c r="P2" s="12"/>
      <c r="Q2" s="12"/>
    </row>
    <row r="3" spans="1:17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4"/>
      <c r="N3" s="14"/>
      <c r="O3" s="14"/>
      <c r="P3" s="14"/>
      <c r="Q3" s="14"/>
    </row>
    <row r="4" spans="1:17" s="1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5"/>
      <c r="N4" s="15"/>
      <c r="O4" s="15"/>
      <c r="P4" s="15"/>
      <c r="Q4" s="15"/>
    </row>
    <row r="5" spans="1:17" s="3" customFormat="1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7"/>
      <c r="N5" s="7"/>
      <c r="O5" s="7"/>
      <c r="P5" s="7"/>
      <c r="Q5" s="7"/>
    </row>
    <row r="6" spans="1:17" s="3" customFormat="1" ht="13.5" customHeight="1">
      <c r="A6" s="5"/>
      <c r="B6" s="17"/>
      <c r="C6" s="17"/>
      <c r="D6" s="17"/>
      <c r="E6" s="17"/>
      <c r="F6" s="18"/>
      <c r="G6" s="19"/>
      <c r="H6" s="19"/>
      <c r="I6" s="18"/>
      <c r="J6" s="18"/>
      <c r="K6" s="17"/>
      <c r="L6" s="17"/>
      <c r="M6" s="5"/>
      <c r="N6" s="18"/>
      <c r="O6" s="6"/>
      <c r="P6" s="6"/>
      <c r="Q6" s="18"/>
    </row>
    <row r="7" spans="1:17" s="3" customFormat="1" ht="13.5" customHeight="1">
      <c r="A7" s="5"/>
      <c r="B7" s="17"/>
      <c r="C7" s="17"/>
      <c r="D7" s="17"/>
      <c r="E7" s="17"/>
      <c r="F7" s="18"/>
      <c r="G7" s="19"/>
      <c r="H7" s="19"/>
      <c r="I7" s="18"/>
      <c r="J7" s="18"/>
      <c r="K7" s="17"/>
      <c r="L7" s="17"/>
      <c r="M7" s="5"/>
      <c r="N7" s="18"/>
      <c r="O7" s="6"/>
      <c r="P7" s="6"/>
      <c r="Q7" s="18"/>
    </row>
    <row r="8" spans="1:17" s="3" customFormat="1" ht="13.5" customHeight="1">
      <c r="A8" s="5"/>
      <c r="B8" s="17"/>
      <c r="C8" s="17"/>
      <c r="D8" s="17"/>
      <c r="E8" s="17"/>
      <c r="F8" s="18"/>
      <c r="G8" s="18"/>
      <c r="H8" s="17"/>
      <c r="I8" s="17"/>
      <c r="J8" s="17"/>
      <c r="K8" s="17"/>
      <c r="L8" s="17"/>
      <c r="M8" s="5"/>
      <c r="N8" s="18"/>
      <c r="O8" s="6"/>
      <c r="P8" s="6"/>
      <c r="Q8" s="18"/>
    </row>
    <row r="9" spans="1:17" s="3" customFormat="1" ht="13.5" customHeight="1">
      <c r="A9" s="5"/>
      <c r="B9" s="17"/>
      <c r="C9" s="17"/>
      <c r="D9" s="17"/>
      <c r="E9" s="17"/>
      <c r="F9" s="18"/>
      <c r="G9" s="18"/>
      <c r="H9" s="17"/>
      <c r="I9" s="17"/>
      <c r="J9" s="17"/>
      <c r="K9" s="20"/>
      <c r="L9" s="20"/>
      <c r="M9" s="18"/>
      <c r="N9" s="18"/>
      <c r="O9" s="6"/>
      <c r="P9" s="6"/>
      <c r="Q9" s="18"/>
    </row>
    <row r="10" spans="1:17" s="3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3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3" customFormat="1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3" customFormat="1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3" customFormat="1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3" customFormat="1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3" customFormat="1" ht="13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3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3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3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3" customFormat="1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3" customFormat="1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3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3" customFormat="1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3" customFormat="1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3" customFormat="1" ht="13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22" customFormat="1" ht="13.5" customHeight="1">
      <c r="A31" s="8"/>
      <c r="B31" s="8"/>
      <c r="C31" s="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3" customFormat="1" ht="13.5" customHeight="1">
      <c r="A32" s="8"/>
      <c r="B32" s="8"/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3" customFormat="1" ht="13.5" customHeight="1">
      <c r="A33" s="7"/>
      <c r="B33" s="5"/>
      <c r="C33" s="5"/>
      <c r="D33" s="5"/>
      <c r="E33" s="5"/>
      <c r="F33" s="5"/>
      <c r="G33" s="7"/>
      <c r="H33" s="7"/>
      <c r="I33" s="7"/>
      <c r="J33" s="23"/>
      <c r="K33" s="5"/>
      <c r="L33" s="5"/>
      <c r="M33" s="5"/>
      <c r="N33" s="5"/>
      <c r="O33" s="23"/>
      <c r="P33" s="23"/>
      <c r="Q33" s="7"/>
    </row>
    <row r="34" spans="1:17" s="3" customFormat="1" ht="13.5" customHeight="1">
      <c r="A34" s="18"/>
      <c r="B34" s="18"/>
      <c r="C34" s="18"/>
      <c r="D34" s="18"/>
      <c r="E34" s="18"/>
      <c r="F34" s="18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1:17" s="3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22" customFormat="1" ht="13.5" customHeight="1">
      <c r="A36" s="8"/>
      <c r="B36" s="8"/>
      <c r="C36" s="8"/>
      <c r="D36" s="8"/>
      <c r="E36" s="8"/>
      <c r="F36" s="8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3" customFormat="1" ht="13.5" customHeight="1">
      <c r="A37" s="8"/>
      <c r="B37" s="8"/>
      <c r="C37" s="8"/>
      <c r="D37" s="8"/>
      <c r="E37" s="8"/>
      <c r="F37" s="8"/>
      <c r="G37" s="7"/>
      <c r="H37" s="7"/>
      <c r="I37" s="7"/>
      <c r="J37" s="7"/>
      <c r="K37" s="7"/>
      <c r="L37" s="7"/>
      <c r="M37" s="7"/>
      <c r="N37" s="24"/>
      <c r="O37" s="24"/>
      <c r="P37" s="24"/>
      <c r="Q37" s="24"/>
    </row>
    <row r="38" spans="1:17" s="3" customFormat="1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3.5" customHeight="1">
      <c r="A39" s="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3.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3.5" customHeight="1">
      <c r="A41" s="9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3.5" customHeight="1">
      <c r="A42" s="9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3.5" customHeight="1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3.5" customHeight="1">
      <c r="A44" s="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3.5" customHeight="1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3.5" customHeight="1">
      <c r="A46" s="9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3.5" customHeight="1">
      <c r="A47" s="9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3.5" customHeight="1">
      <c r="A48" s="9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3.5" customHeight="1">
      <c r="A49" s="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3.5" customHeight="1">
      <c r="A50" s="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3.5" customHeight="1">
      <c r="A51" s="9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3.5" customHeight="1">
      <c r="A52" s="9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3.5" customHeight="1">
      <c r="A53" s="9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3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3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3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27" customFormat="1" ht="13.5" customHeight="1">
      <c r="A59" s="8"/>
      <c r="B59" s="8"/>
      <c r="C59" s="8"/>
      <c r="D59" s="8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3.5" customHeight="1">
      <c r="A60" s="8"/>
      <c r="B60" s="8"/>
      <c r="C60" s="8"/>
      <c r="D60" s="8"/>
      <c r="E60" s="14"/>
      <c r="F60" s="14"/>
      <c r="G60" s="14"/>
      <c r="H60" s="14"/>
      <c r="I60" s="14"/>
      <c r="J60" s="14"/>
      <c r="K60" s="14"/>
      <c r="L60" s="14"/>
      <c r="M60" s="28"/>
      <c r="N60" s="28"/>
      <c r="O60" s="28"/>
      <c r="P60" s="28"/>
      <c r="Q60" s="28"/>
    </row>
    <row r="61" spans="1:17" ht="13.5" customHeight="1">
      <c r="A61" s="29"/>
      <c r="B61" s="30"/>
      <c r="C61" s="29"/>
      <c r="D61" s="29"/>
      <c r="E61" s="30"/>
      <c r="F61" s="31"/>
      <c r="G61" s="29"/>
      <c r="H61" s="30"/>
      <c r="I61" s="31"/>
      <c r="J61" s="29"/>
      <c r="K61" s="30"/>
      <c r="L61" s="32"/>
      <c r="M61" s="29"/>
      <c r="N61" s="30"/>
      <c r="O61" s="31"/>
      <c r="P61" s="29"/>
      <c r="Q61" s="30"/>
    </row>
    <row r="62" spans="1:17" ht="13.5" customHeight="1">
      <c r="A62" s="29"/>
      <c r="B62" s="30"/>
      <c r="C62" s="29"/>
      <c r="D62" s="29"/>
      <c r="E62" s="30"/>
      <c r="F62" s="31"/>
      <c r="G62" s="29"/>
      <c r="H62" s="30"/>
      <c r="I62" s="31"/>
      <c r="J62" s="29"/>
      <c r="K62" s="30"/>
      <c r="L62" s="32"/>
      <c r="M62" s="29"/>
      <c r="N62" s="30"/>
      <c r="O62" s="31"/>
      <c r="P62" s="29"/>
      <c r="Q62" s="30"/>
    </row>
    <row r="63" spans="1:17" ht="25.5" customHeight="1">
      <c r="A63" s="161">
        <v>59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4"/>
      <c r="L63" s="14"/>
      <c r="M63" s="14"/>
      <c r="N63" s="14"/>
      <c r="O63" s="14"/>
      <c r="P63" s="14"/>
      <c r="Q63" s="14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2">
    <mergeCell ref="A1:J1"/>
    <mergeCell ref="A63:J63"/>
  </mergeCells>
  <printOptions/>
  <pageMargins left="0.9055118110236221" right="0.3937007874015748" top="0.3937007874015748" bottom="0.3937007874015748" header="0" footer="0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selection activeCell="AC3" sqref="AC3"/>
    </sheetView>
  </sheetViews>
  <sheetFormatPr defaultColWidth="9.00390625" defaultRowHeight="13.5"/>
  <cols>
    <col min="1" max="1" width="1.25" style="58" customWidth="1"/>
    <col min="2" max="2" width="2.375" style="58" customWidth="1"/>
    <col min="3" max="3" width="8.00390625" style="58" customWidth="1"/>
    <col min="4" max="4" width="1.25" style="58" customWidth="1"/>
    <col min="5" max="25" width="3.375" style="58" customWidth="1"/>
    <col min="26" max="26" width="6.25390625" style="58" customWidth="1"/>
    <col min="27" max="16384" width="9.00390625" style="112" customWidth="1"/>
  </cols>
  <sheetData>
    <row r="1" spans="1:26" s="10" customFormat="1" ht="13.5" customHeight="1">
      <c r="A1" s="162" t="s">
        <v>134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3" spans="1:26" ht="30" customHeight="1">
      <c r="A3" s="165" t="s">
        <v>130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8" customHeight="1" thickBot="1">
      <c r="A4" s="179" t="s">
        <v>92</v>
      </c>
      <c r="B4" s="179"/>
      <c r="C4" s="179"/>
      <c r="D4" s="56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213" t="s">
        <v>104</v>
      </c>
      <c r="T4" s="213"/>
      <c r="U4" s="213"/>
      <c r="V4" s="213"/>
      <c r="W4" s="213"/>
      <c r="X4" s="213"/>
      <c r="Y4" s="213"/>
      <c r="Z4" s="213"/>
    </row>
    <row r="5" spans="1:26" ht="18" customHeight="1">
      <c r="A5" s="214" t="s">
        <v>78</v>
      </c>
      <c r="B5" s="214"/>
      <c r="C5" s="214"/>
      <c r="D5" s="215"/>
      <c r="E5" s="184" t="s">
        <v>41</v>
      </c>
      <c r="F5" s="185"/>
      <c r="G5" s="185"/>
      <c r="H5" s="185"/>
      <c r="I5" s="185"/>
      <c r="J5" s="185"/>
      <c r="K5" s="216"/>
      <c r="L5" s="183" t="s">
        <v>15</v>
      </c>
      <c r="M5" s="183"/>
      <c r="N5" s="183"/>
      <c r="O5" s="183"/>
      <c r="P5" s="183"/>
      <c r="Q5" s="183"/>
      <c r="R5" s="183"/>
      <c r="S5" s="184" t="s">
        <v>42</v>
      </c>
      <c r="T5" s="185"/>
      <c r="U5" s="185"/>
      <c r="V5" s="185"/>
      <c r="W5" s="185"/>
      <c r="X5" s="185"/>
      <c r="Y5" s="216"/>
      <c r="Z5" s="182" t="s">
        <v>12</v>
      </c>
    </row>
    <row r="6" spans="1:26" ht="18" customHeight="1">
      <c r="A6" s="218" t="s">
        <v>79</v>
      </c>
      <c r="B6" s="218"/>
      <c r="C6" s="218"/>
      <c r="D6" s="219"/>
      <c r="E6" s="90" t="s">
        <v>14</v>
      </c>
      <c r="F6" s="90" t="s">
        <v>16</v>
      </c>
      <c r="G6" s="90" t="s">
        <v>17</v>
      </c>
      <c r="H6" s="90" t="s">
        <v>18</v>
      </c>
      <c r="I6" s="90" t="s">
        <v>19</v>
      </c>
      <c r="J6" s="90" t="s">
        <v>20</v>
      </c>
      <c r="K6" s="90" t="s">
        <v>0</v>
      </c>
      <c r="L6" s="90" t="s">
        <v>14</v>
      </c>
      <c r="M6" s="90" t="s">
        <v>16</v>
      </c>
      <c r="N6" s="90" t="s">
        <v>17</v>
      </c>
      <c r="O6" s="90" t="s">
        <v>18</v>
      </c>
      <c r="P6" s="90" t="s">
        <v>19</v>
      </c>
      <c r="Q6" s="90" t="s">
        <v>20</v>
      </c>
      <c r="R6" s="90" t="s">
        <v>0</v>
      </c>
      <c r="S6" s="90" t="s">
        <v>14</v>
      </c>
      <c r="T6" s="90" t="s">
        <v>16</v>
      </c>
      <c r="U6" s="90" t="s">
        <v>17</v>
      </c>
      <c r="V6" s="90" t="s">
        <v>18</v>
      </c>
      <c r="W6" s="90" t="s">
        <v>19</v>
      </c>
      <c r="X6" s="90" t="s">
        <v>20</v>
      </c>
      <c r="Y6" s="90" t="s">
        <v>0</v>
      </c>
      <c r="Z6" s="217"/>
    </row>
    <row r="7" spans="1:26" s="113" customFormat="1" ht="18" customHeight="1">
      <c r="A7" s="91"/>
      <c r="B7" s="206" t="s">
        <v>2</v>
      </c>
      <c r="C7" s="207"/>
      <c r="D7" s="92"/>
      <c r="E7" s="93" t="s">
        <v>21</v>
      </c>
      <c r="F7" s="93" t="s">
        <v>21</v>
      </c>
      <c r="G7" s="93" t="s">
        <v>21</v>
      </c>
      <c r="H7" s="93" t="s">
        <v>21</v>
      </c>
      <c r="I7" s="93" t="s">
        <v>21</v>
      </c>
      <c r="J7" s="93" t="s">
        <v>21</v>
      </c>
      <c r="K7" s="93" t="s">
        <v>21</v>
      </c>
      <c r="L7" s="93" t="s">
        <v>21</v>
      </c>
      <c r="M7" s="93" t="s">
        <v>21</v>
      </c>
      <c r="N7" s="93" t="s">
        <v>21</v>
      </c>
      <c r="O7" s="93" t="s">
        <v>21</v>
      </c>
      <c r="P7" s="93" t="s">
        <v>21</v>
      </c>
      <c r="Q7" s="93" t="s">
        <v>21</v>
      </c>
      <c r="R7" s="93" t="s">
        <v>21</v>
      </c>
      <c r="S7" s="93" t="s">
        <v>21</v>
      </c>
      <c r="T7" s="93" t="s">
        <v>21</v>
      </c>
      <c r="U7" s="93" t="s">
        <v>21</v>
      </c>
      <c r="V7" s="93" t="s">
        <v>21</v>
      </c>
      <c r="W7" s="93" t="s">
        <v>21</v>
      </c>
      <c r="X7" s="93" t="s">
        <v>21</v>
      </c>
      <c r="Y7" s="93" t="s">
        <v>21</v>
      </c>
      <c r="Z7" s="94" t="s">
        <v>21</v>
      </c>
    </row>
    <row r="8" spans="1:26" ht="18" customHeight="1">
      <c r="A8" s="76"/>
      <c r="B8" s="208"/>
      <c r="C8" s="208"/>
      <c r="D8" s="95"/>
      <c r="E8" s="114">
        <v>1</v>
      </c>
      <c r="F8" s="114"/>
      <c r="G8" s="114"/>
      <c r="H8" s="114"/>
      <c r="I8" s="114"/>
      <c r="J8" s="114"/>
      <c r="K8" s="114">
        <f>SUM(E8:J8)</f>
        <v>1</v>
      </c>
      <c r="L8" s="114">
        <v>9</v>
      </c>
      <c r="M8" s="114">
        <v>7</v>
      </c>
      <c r="N8" s="114">
        <v>3</v>
      </c>
      <c r="O8" s="114">
        <v>3</v>
      </c>
      <c r="P8" s="114">
        <v>5</v>
      </c>
      <c r="Q8" s="114">
        <v>4</v>
      </c>
      <c r="R8" s="114">
        <f aca="true" t="shared" si="0" ref="R8:R16">SUM(L8:Q8)</f>
        <v>31</v>
      </c>
      <c r="S8" s="114">
        <v>23</v>
      </c>
      <c r="T8" s="114">
        <v>20</v>
      </c>
      <c r="U8" s="114">
        <v>4</v>
      </c>
      <c r="V8" s="114">
        <v>10</v>
      </c>
      <c r="W8" s="114">
        <v>9</v>
      </c>
      <c r="X8" s="114">
        <v>7</v>
      </c>
      <c r="Y8" s="114">
        <f aca="true" t="shared" si="1" ref="Y8:Y18">SUM(S8:X8)</f>
        <v>73</v>
      </c>
      <c r="Z8" s="110">
        <f aca="true" t="shared" si="2" ref="Z8:Z18">SUM(K8,R8,Y8)</f>
        <v>105</v>
      </c>
    </row>
    <row r="9" spans="1:26" ht="18" customHeight="1">
      <c r="A9" s="96"/>
      <c r="B9" s="188" t="s">
        <v>3</v>
      </c>
      <c r="C9" s="189"/>
      <c r="D9" s="97"/>
      <c r="E9" s="115"/>
      <c r="F9" s="115">
        <v>3</v>
      </c>
      <c r="G9" s="115">
        <v>2</v>
      </c>
      <c r="H9" s="115">
        <v>1</v>
      </c>
      <c r="I9" s="115"/>
      <c r="J9" s="115">
        <v>1</v>
      </c>
      <c r="K9" s="114">
        <f>SUM(E9:J9)</f>
        <v>7</v>
      </c>
      <c r="L9" s="115">
        <v>2</v>
      </c>
      <c r="M9" s="115">
        <v>26</v>
      </c>
      <c r="N9" s="115">
        <v>2</v>
      </c>
      <c r="O9" s="115">
        <v>4</v>
      </c>
      <c r="P9" s="115" t="s">
        <v>111</v>
      </c>
      <c r="Q9" s="115">
        <v>17</v>
      </c>
      <c r="R9" s="114">
        <f t="shared" si="0"/>
        <v>51</v>
      </c>
      <c r="S9" s="115"/>
      <c r="T9" s="115">
        <v>26</v>
      </c>
      <c r="U9" s="115">
        <v>23</v>
      </c>
      <c r="V9" s="115">
        <v>32</v>
      </c>
      <c r="W9" s="115"/>
      <c r="X9" s="115">
        <v>108</v>
      </c>
      <c r="Y9" s="114">
        <f t="shared" si="1"/>
        <v>189</v>
      </c>
      <c r="Z9" s="110">
        <f t="shared" si="2"/>
        <v>247</v>
      </c>
    </row>
    <row r="10" spans="1:26" ht="18" customHeight="1">
      <c r="A10" s="96"/>
      <c r="B10" s="209" t="s">
        <v>4</v>
      </c>
      <c r="C10" s="210"/>
      <c r="D10" s="97"/>
      <c r="E10" s="115"/>
      <c r="F10" s="115"/>
      <c r="G10" s="115"/>
      <c r="H10" s="115"/>
      <c r="I10" s="115"/>
      <c r="J10" s="115"/>
      <c r="K10" s="114"/>
      <c r="L10" s="115"/>
      <c r="M10" s="115"/>
      <c r="N10" s="115"/>
      <c r="O10" s="115"/>
      <c r="P10" s="115">
        <v>2</v>
      </c>
      <c r="Q10" s="115"/>
      <c r="R10" s="114">
        <f t="shared" si="0"/>
        <v>2</v>
      </c>
      <c r="S10" s="115"/>
      <c r="T10" s="115"/>
      <c r="U10" s="115">
        <v>1</v>
      </c>
      <c r="V10" s="115"/>
      <c r="W10" s="115">
        <v>2</v>
      </c>
      <c r="X10" s="115"/>
      <c r="Y10" s="114">
        <f t="shared" si="1"/>
        <v>3</v>
      </c>
      <c r="Z10" s="110">
        <f t="shared" si="2"/>
        <v>5</v>
      </c>
    </row>
    <row r="11" spans="1:26" ht="30" customHeight="1">
      <c r="A11" s="98"/>
      <c r="B11" s="211" t="s">
        <v>5</v>
      </c>
      <c r="C11" s="212"/>
      <c r="D11" s="99"/>
      <c r="E11" s="115"/>
      <c r="F11" s="115"/>
      <c r="G11" s="115"/>
      <c r="H11" s="115"/>
      <c r="I11" s="115"/>
      <c r="J11" s="115"/>
      <c r="K11" s="114" t="s">
        <v>112</v>
      </c>
      <c r="L11" s="115"/>
      <c r="M11" s="115"/>
      <c r="N11" s="115">
        <v>3</v>
      </c>
      <c r="O11" s="115">
        <v>1</v>
      </c>
      <c r="P11" s="115"/>
      <c r="Q11" s="115"/>
      <c r="R11" s="114">
        <f t="shared" si="0"/>
        <v>4</v>
      </c>
      <c r="S11" s="115"/>
      <c r="T11" s="115">
        <v>1</v>
      </c>
      <c r="U11" s="115">
        <v>6</v>
      </c>
      <c r="V11" s="115">
        <v>3</v>
      </c>
      <c r="W11" s="115"/>
      <c r="X11" s="115"/>
      <c r="Y11" s="114">
        <f t="shared" si="1"/>
        <v>10</v>
      </c>
      <c r="Z11" s="110">
        <f t="shared" si="2"/>
        <v>14</v>
      </c>
    </row>
    <row r="12" spans="1:26" ht="18" customHeight="1">
      <c r="A12" s="96"/>
      <c r="B12" s="188" t="s">
        <v>6</v>
      </c>
      <c r="C12" s="189"/>
      <c r="D12" s="97"/>
      <c r="E12" s="115">
        <v>9</v>
      </c>
      <c r="F12" s="115">
        <v>3</v>
      </c>
      <c r="G12" s="115">
        <v>2</v>
      </c>
      <c r="H12" s="115">
        <v>1</v>
      </c>
      <c r="I12" s="115">
        <v>1</v>
      </c>
      <c r="J12" s="115">
        <v>1</v>
      </c>
      <c r="K12" s="114">
        <f>SUM(E12:J12)</f>
        <v>17</v>
      </c>
      <c r="L12" s="115">
        <v>53</v>
      </c>
      <c r="M12" s="115">
        <v>69</v>
      </c>
      <c r="N12" s="115">
        <v>47</v>
      </c>
      <c r="O12" s="115">
        <v>76</v>
      </c>
      <c r="P12" s="115">
        <v>50</v>
      </c>
      <c r="Q12" s="115">
        <v>22</v>
      </c>
      <c r="R12" s="114">
        <f t="shared" si="0"/>
        <v>317</v>
      </c>
      <c r="S12" s="115">
        <v>76</v>
      </c>
      <c r="T12" s="115">
        <v>115</v>
      </c>
      <c r="U12" s="115">
        <v>90</v>
      </c>
      <c r="V12" s="115">
        <v>134</v>
      </c>
      <c r="W12" s="115">
        <v>85</v>
      </c>
      <c r="X12" s="115">
        <v>45</v>
      </c>
      <c r="Y12" s="114">
        <f t="shared" si="1"/>
        <v>545</v>
      </c>
      <c r="Z12" s="110">
        <f t="shared" si="2"/>
        <v>879</v>
      </c>
    </row>
    <row r="13" spans="1:26" ht="18" customHeight="1">
      <c r="A13" s="190" t="s">
        <v>13</v>
      </c>
      <c r="B13" s="191"/>
      <c r="C13" s="196" t="s">
        <v>7</v>
      </c>
      <c r="D13" s="197"/>
      <c r="E13" s="115">
        <v>4</v>
      </c>
      <c r="F13" s="115"/>
      <c r="G13" s="115">
        <v>2</v>
      </c>
      <c r="H13" s="115">
        <v>1</v>
      </c>
      <c r="I13" s="115"/>
      <c r="J13" s="115"/>
      <c r="K13" s="114">
        <f>SUM(E13:J13)</f>
        <v>7</v>
      </c>
      <c r="L13" s="115">
        <v>25</v>
      </c>
      <c r="M13" s="115"/>
      <c r="N13" s="115">
        <v>21</v>
      </c>
      <c r="O13" s="115">
        <v>8</v>
      </c>
      <c r="P13" s="115"/>
      <c r="Q13" s="115"/>
      <c r="R13" s="114">
        <f t="shared" si="0"/>
        <v>54</v>
      </c>
      <c r="S13" s="115">
        <v>68</v>
      </c>
      <c r="T13" s="115">
        <v>4</v>
      </c>
      <c r="U13" s="115">
        <v>26</v>
      </c>
      <c r="V13" s="115">
        <v>4</v>
      </c>
      <c r="W13" s="115"/>
      <c r="X13" s="115"/>
      <c r="Y13" s="114">
        <f t="shared" si="1"/>
        <v>102</v>
      </c>
      <c r="Z13" s="110">
        <f t="shared" si="2"/>
        <v>163</v>
      </c>
    </row>
    <row r="14" spans="1:26" ht="18" customHeight="1">
      <c r="A14" s="192"/>
      <c r="B14" s="193"/>
      <c r="C14" s="198" t="s">
        <v>8</v>
      </c>
      <c r="D14" s="199"/>
      <c r="E14" s="115"/>
      <c r="F14" s="115"/>
      <c r="G14" s="115"/>
      <c r="H14" s="115"/>
      <c r="I14" s="115"/>
      <c r="J14" s="115"/>
      <c r="K14" s="114"/>
      <c r="L14" s="115">
        <v>33</v>
      </c>
      <c r="M14" s="115"/>
      <c r="N14" s="115">
        <v>1</v>
      </c>
      <c r="O14" s="115"/>
      <c r="P14" s="115"/>
      <c r="Q14" s="115"/>
      <c r="R14" s="114">
        <f t="shared" si="0"/>
        <v>34</v>
      </c>
      <c r="S14" s="115">
        <v>12</v>
      </c>
      <c r="T14" s="115">
        <v>1</v>
      </c>
      <c r="U14" s="115">
        <v>1</v>
      </c>
      <c r="V14" s="115"/>
      <c r="W14" s="115"/>
      <c r="X14" s="115"/>
      <c r="Y14" s="114">
        <f t="shared" si="1"/>
        <v>14</v>
      </c>
      <c r="Z14" s="110">
        <f t="shared" si="2"/>
        <v>48</v>
      </c>
    </row>
    <row r="15" spans="1:26" ht="18" customHeight="1">
      <c r="A15" s="192"/>
      <c r="B15" s="193"/>
      <c r="C15" s="200" t="s">
        <v>9</v>
      </c>
      <c r="D15" s="201"/>
      <c r="E15" s="115"/>
      <c r="F15" s="115"/>
      <c r="G15" s="115"/>
      <c r="H15" s="115"/>
      <c r="I15" s="115"/>
      <c r="J15" s="115"/>
      <c r="K15" s="114"/>
      <c r="L15" s="115">
        <v>5</v>
      </c>
      <c r="M15" s="115"/>
      <c r="N15" s="115">
        <v>1</v>
      </c>
      <c r="O15" s="115"/>
      <c r="P15" s="115"/>
      <c r="Q15" s="115"/>
      <c r="R15" s="114">
        <f t="shared" si="0"/>
        <v>6</v>
      </c>
      <c r="S15" s="115">
        <v>6</v>
      </c>
      <c r="T15" s="115">
        <v>4</v>
      </c>
      <c r="U15" s="115">
        <v>15</v>
      </c>
      <c r="V15" s="115">
        <v>2</v>
      </c>
      <c r="W15" s="115"/>
      <c r="X15" s="115"/>
      <c r="Y15" s="114">
        <f t="shared" si="1"/>
        <v>27</v>
      </c>
      <c r="Z15" s="110">
        <f t="shared" si="2"/>
        <v>33</v>
      </c>
    </row>
    <row r="16" spans="1:26" ht="30" customHeight="1">
      <c r="A16" s="192"/>
      <c r="B16" s="193"/>
      <c r="C16" s="202" t="s">
        <v>10</v>
      </c>
      <c r="D16" s="203"/>
      <c r="E16" s="115"/>
      <c r="F16" s="115"/>
      <c r="G16" s="115"/>
      <c r="H16" s="115"/>
      <c r="I16" s="115"/>
      <c r="J16" s="115"/>
      <c r="K16" s="114"/>
      <c r="L16" s="115">
        <v>1</v>
      </c>
      <c r="M16" s="115"/>
      <c r="N16" s="115">
        <v>2</v>
      </c>
      <c r="O16" s="115">
        <v>12</v>
      </c>
      <c r="P16" s="115"/>
      <c r="Q16" s="115"/>
      <c r="R16" s="114">
        <f t="shared" si="0"/>
        <v>15</v>
      </c>
      <c r="S16" s="115"/>
      <c r="T16" s="115"/>
      <c r="U16" s="115">
        <v>1</v>
      </c>
      <c r="V16" s="115">
        <v>27</v>
      </c>
      <c r="W16" s="115"/>
      <c r="X16" s="115"/>
      <c r="Y16" s="114">
        <f t="shared" si="1"/>
        <v>28</v>
      </c>
      <c r="Z16" s="110">
        <f t="shared" si="2"/>
        <v>43</v>
      </c>
    </row>
    <row r="17" spans="1:26" ht="18" customHeight="1">
      <c r="A17" s="192"/>
      <c r="B17" s="193"/>
      <c r="C17" s="198" t="s">
        <v>11</v>
      </c>
      <c r="D17" s="201"/>
      <c r="E17" s="115"/>
      <c r="F17" s="115"/>
      <c r="G17" s="115"/>
      <c r="H17" s="115"/>
      <c r="I17" s="115"/>
      <c r="J17" s="115"/>
      <c r="K17" s="114"/>
      <c r="L17" s="115"/>
      <c r="M17" s="115"/>
      <c r="N17" s="115"/>
      <c r="O17" s="115"/>
      <c r="P17" s="115"/>
      <c r="Q17" s="115"/>
      <c r="R17" s="114"/>
      <c r="S17" s="115">
        <v>1</v>
      </c>
      <c r="T17" s="115"/>
      <c r="U17" s="115"/>
      <c r="V17" s="115">
        <v>1</v>
      </c>
      <c r="W17" s="115"/>
      <c r="X17" s="115"/>
      <c r="Y17" s="114">
        <f t="shared" si="1"/>
        <v>2</v>
      </c>
      <c r="Z17" s="110">
        <f t="shared" si="2"/>
        <v>2</v>
      </c>
    </row>
    <row r="18" spans="1:26" ht="18" customHeight="1">
      <c r="A18" s="194"/>
      <c r="B18" s="195"/>
      <c r="C18" s="204" t="s">
        <v>0</v>
      </c>
      <c r="D18" s="205"/>
      <c r="E18" s="115">
        <f>SUM(E13:E17)</f>
        <v>4</v>
      </c>
      <c r="F18" s="115"/>
      <c r="G18" s="115">
        <f>SUM(G13:G17)</f>
        <v>2</v>
      </c>
      <c r="H18" s="115">
        <f>SUM(H13:H17)</f>
        <v>1</v>
      </c>
      <c r="I18" s="115"/>
      <c r="J18" s="115"/>
      <c r="K18" s="115">
        <f>SUM(E18:J18)</f>
        <v>7</v>
      </c>
      <c r="L18" s="115">
        <f>SUM(L13:L17)</f>
        <v>64</v>
      </c>
      <c r="M18" s="115"/>
      <c r="N18" s="115">
        <f>SUM(N13:N17)</f>
        <v>25</v>
      </c>
      <c r="O18" s="115">
        <f>SUM(O13:O17)</f>
        <v>20</v>
      </c>
      <c r="P18" s="115"/>
      <c r="Q18" s="115"/>
      <c r="R18" s="115">
        <f>SUM(L18:Q18)</f>
        <v>109</v>
      </c>
      <c r="S18" s="115">
        <f>SUM(S13:S17)</f>
        <v>87</v>
      </c>
      <c r="T18" s="115">
        <f>SUM(T13:T17)</f>
        <v>9</v>
      </c>
      <c r="U18" s="115">
        <f>SUM(U13:U17)</f>
        <v>43</v>
      </c>
      <c r="V18" s="115">
        <f>SUM(V13:V17)</f>
        <v>34</v>
      </c>
      <c r="W18" s="115"/>
      <c r="X18" s="115"/>
      <c r="Y18" s="115">
        <f t="shared" si="1"/>
        <v>173</v>
      </c>
      <c r="Z18" s="116">
        <f t="shared" si="2"/>
        <v>289</v>
      </c>
    </row>
    <row r="19" spans="1:26" ht="18" customHeight="1" thickBot="1">
      <c r="A19" s="186" t="s">
        <v>12</v>
      </c>
      <c r="B19" s="186"/>
      <c r="C19" s="186"/>
      <c r="D19" s="187"/>
      <c r="E19" s="117">
        <f aca="true" t="shared" si="3" ref="E19:Z19">SUM(E8:E12,E18)</f>
        <v>14</v>
      </c>
      <c r="F19" s="117">
        <f t="shared" si="3"/>
        <v>6</v>
      </c>
      <c r="G19" s="117">
        <f t="shared" si="3"/>
        <v>6</v>
      </c>
      <c r="H19" s="117">
        <f t="shared" si="3"/>
        <v>3</v>
      </c>
      <c r="I19" s="117">
        <f t="shared" si="3"/>
        <v>1</v>
      </c>
      <c r="J19" s="117">
        <f t="shared" si="3"/>
        <v>2</v>
      </c>
      <c r="K19" s="117">
        <f t="shared" si="3"/>
        <v>32</v>
      </c>
      <c r="L19" s="117">
        <f t="shared" si="3"/>
        <v>128</v>
      </c>
      <c r="M19" s="117">
        <f t="shared" si="3"/>
        <v>102</v>
      </c>
      <c r="N19" s="117">
        <f t="shared" si="3"/>
        <v>80</v>
      </c>
      <c r="O19" s="117">
        <f t="shared" si="3"/>
        <v>104</v>
      </c>
      <c r="P19" s="117">
        <f t="shared" si="3"/>
        <v>57</v>
      </c>
      <c r="Q19" s="117">
        <f t="shared" si="3"/>
        <v>43</v>
      </c>
      <c r="R19" s="117">
        <f t="shared" si="3"/>
        <v>514</v>
      </c>
      <c r="S19" s="117">
        <f t="shared" si="3"/>
        <v>186</v>
      </c>
      <c r="T19" s="117">
        <f t="shared" si="3"/>
        <v>171</v>
      </c>
      <c r="U19" s="117">
        <f t="shared" si="3"/>
        <v>167</v>
      </c>
      <c r="V19" s="117">
        <f t="shared" si="3"/>
        <v>213</v>
      </c>
      <c r="W19" s="117">
        <f t="shared" si="3"/>
        <v>96</v>
      </c>
      <c r="X19" s="117">
        <f t="shared" si="3"/>
        <v>160</v>
      </c>
      <c r="Y19" s="117">
        <f t="shared" si="3"/>
        <v>993</v>
      </c>
      <c r="Z19" s="118">
        <f t="shared" si="3"/>
        <v>1539</v>
      </c>
    </row>
    <row r="20" spans="1:6" ht="18" customHeight="1">
      <c r="A20" s="158" t="s">
        <v>1</v>
      </c>
      <c r="B20" s="158"/>
      <c r="C20" s="158"/>
      <c r="D20" s="158"/>
      <c r="E20" s="158"/>
      <c r="F20" s="158"/>
    </row>
    <row r="21" ht="18" customHeight="1"/>
    <row r="22" spans="1:26" ht="18" customHeight="1" thickBot="1">
      <c r="A22" s="179" t="s">
        <v>103</v>
      </c>
      <c r="B22" s="179"/>
      <c r="C22" s="179"/>
      <c r="D22" s="56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213" t="s">
        <v>104</v>
      </c>
      <c r="T22" s="213"/>
      <c r="U22" s="213"/>
      <c r="V22" s="213"/>
      <c r="W22" s="213"/>
      <c r="X22" s="213"/>
      <c r="Y22" s="213"/>
      <c r="Z22" s="213"/>
    </row>
    <row r="23" spans="1:26" ht="18" customHeight="1">
      <c r="A23" s="214" t="s">
        <v>78</v>
      </c>
      <c r="B23" s="214"/>
      <c r="C23" s="214"/>
      <c r="D23" s="215"/>
      <c r="E23" s="184" t="s">
        <v>41</v>
      </c>
      <c r="F23" s="185"/>
      <c r="G23" s="185"/>
      <c r="H23" s="185"/>
      <c r="I23" s="185"/>
      <c r="J23" s="185"/>
      <c r="K23" s="216"/>
      <c r="L23" s="183" t="s">
        <v>15</v>
      </c>
      <c r="M23" s="183"/>
      <c r="N23" s="183"/>
      <c r="O23" s="183"/>
      <c r="P23" s="183"/>
      <c r="Q23" s="183"/>
      <c r="R23" s="183"/>
      <c r="S23" s="184" t="s">
        <v>42</v>
      </c>
      <c r="T23" s="185"/>
      <c r="U23" s="185"/>
      <c r="V23" s="185"/>
      <c r="W23" s="185"/>
      <c r="X23" s="185"/>
      <c r="Y23" s="216"/>
      <c r="Z23" s="182" t="s">
        <v>12</v>
      </c>
    </row>
    <row r="24" spans="1:26" ht="18" customHeight="1">
      <c r="A24" s="218" t="s">
        <v>79</v>
      </c>
      <c r="B24" s="218"/>
      <c r="C24" s="218"/>
      <c r="D24" s="219"/>
      <c r="E24" s="90" t="s">
        <v>14</v>
      </c>
      <c r="F24" s="90" t="s">
        <v>16</v>
      </c>
      <c r="G24" s="90" t="s">
        <v>17</v>
      </c>
      <c r="H24" s="90" t="s">
        <v>18</v>
      </c>
      <c r="I24" s="90" t="s">
        <v>19</v>
      </c>
      <c r="J24" s="90" t="s">
        <v>20</v>
      </c>
      <c r="K24" s="90" t="s">
        <v>0</v>
      </c>
      <c r="L24" s="90" t="s">
        <v>14</v>
      </c>
      <c r="M24" s="90" t="s">
        <v>16</v>
      </c>
      <c r="N24" s="90" t="s">
        <v>17</v>
      </c>
      <c r="O24" s="90" t="s">
        <v>18</v>
      </c>
      <c r="P24" s="90" t="s">
        <v>19</v>
      </c>
      <c r="Q24" s="90" t="s">
        <v>20</v>
      </c>
      <c r="R24" s="90" t="s">
        <v>0</v>
      </c>
      <c r="S24" s="90" t="s">
        <v>14</v>
      </c>
      <c r="T24" s="90" t="s">
        <v>16</v>
      </c>
      <c r="U24" s="90" t="s">
        <v>17</v>
      </c>
      <c r="V24" s="90" t="s">
        <v>18</v>
      </c>
      <c r="W24" s="90" t="s">
        <v>19</v>
      </c>
      <c r="X24" s="90" t="s">
        <v>20</v>
      </c>
      <c r="Y24" s="90" t="s">
        <v>0</v>
      </c>
      <c r="Z24" s="217"/>
    </row>
    <row r="25" spans="1:26" s="113" customFormat="1" ht="18" customHeight="1">
      <c r="A25" s="91"/>
      <c r="B25" s="206" t="s">
        <v>2</v>
      </c>
      <c r="C25" s="207"/>
      <c r="D25" s="92"/>
      <c r="E25" s="93" t="s">
        <v>21</v>
      </c>
      <c r="F25" s="93" t="s">
        <v>21</v>
      </c>
      <c r="G25" s="93" t="s">
        <v>21</v>
      </c>
      <c r="H25" s="93" t="s">
        <v>21</v>
      </c>
      <c r="I25" s="93" t="s">
        <v>21</v>
      </c>
      <c r="J25" s="93" t="s">
        <v>21</v>
      </c>
      <c r="K25" s="93" t="s">
        <v>21</v>
      </c>
      <c r="L25" s="93" t="s">
        <v>21</v>
      </c>
      <c r="M25" s="93" t="s">
        <v>21</v>
      </c>
      <c r="N25" s="93" t="s">
        <v>21</v>
      </c>
      <c r="O25" s="93" t="s">
        <v>21</v>
      </c>
      <c r="P25" s="93" t="s">
        <v>21</v>
      </c>
      <c r="Q25" s="93" t="s">
        <v>21</v>
      </c>
      <c r="R25" s="93" t="s">
        <v>21</v>
      </c>
      <c r="S25" s="93" t="s">
        <v>21</v>
      </c>
      <c r="T25" s="93" t="s">
        <v>21</v>
      </c>
      <c r="U25" s="93" t="s">
        <v>21</v>
      </c>
      <c r="V25" s="93" t="s">
        <v>21</v>
      </c>
      <c r="W25" s="93" t="s">
        <v>21</v>
      </c>
      <c r="X25" s="93" t="s">
        <v>21</v>
      </c>
      <c r="Y25" s="93" t="s">
        <v>21</v>
      </c>
      <c r="Z25" s="94" t="s">
        <v>21</v>
      </c>
    </row>
    <row r="26" spans="1:26" ht="18" customHeight="1">
      <c r="A26" s="76"/>
      <c r="B26" s="208"/>
      <c r="C26" s="208"/>
      <c r="D26" s="95"/>
      <c r="E26" s="114"/>
      <c r="F26" s="114"/>
      <c r="G26" s="114"/>
      <c r="H26" s="114"/>
      <c r="I26" s="114"/>
      <c r="J26" s="114"/>
      <c r="K26" s="114" t="s">
        <v>113</v>
      </c>
      <c r="L26" s="114">
        <v>2</v>
      </c>
      <c r="M26" s="114">
        <v>1</v>
      </c>
      <c r="N26" s="114"/>
      <c r="O26" s="114">
        <v>1</v>
      </c>
      <c r="P26" s="114">
        <v>1</v>
      </c>
      <c r="Q26" s="114"/>
      <c r="R26" s="114">
        <f>SUM(L26:Q26)</f>
        <v>5</v>
      </c>
      <c r="S26" s="114">
        <v>3</v>
      </c>
      <c r="T26" s="114">
        <v>9</v>
      </c>
      <c r="U26" s="114">
        <v>3</v>
      </c>
      <c r="V26" s="114">
        <v>1</v>
      </c>
      <c r="W26" s="114">
        <v>3</v>
      </c>
      <c r="X26" s="114">
        <v>4</v>
      </c>
      <c r="Y26" s="114">
        <f>SUM(S26:X26)</f>
        <v>23</v>
      </c>
      <c r="Z26" s="110">
        <f>SUM(K26,R26,Y26)</f>
        <v>28</v>
      </c>
    </row>
    <row r="27" spans="1:26" ht="18" customHeight="1">
      <c r="A27" s="96"/>
      <c r="B27" s="188" t="s">
        <v>3</v>
      </c>
      <c r="C27" s="189"/>
      <c r="D27" s="97"/>
      <c r="E27" s="115"/>
      <c r="F27" s="115">
        <v>1</v>
      </c>
      <c r="G27" s="115"/>
      <c r="H27" s="115"/>
      <c r="I27" s="115"/>
      <c r="J27" s="115"/>
      <c r="K27" s="114">
        <f>SUM(E27:J27)</f>
        <v>1</v>
      </c>
      <c r="L27" s="115"/>
      <c r="M27" s="115">
        <v>5</v>
      </c>
      <c r="N27" s="115"/>
      <c r="O27" s="115"/>
      <c r="P27" s="115"/>
      <c r="Q27" s="115"/>
      <c r="R27" s="114">
        <f>SUM(L27:Q27)</f>
        <v>5</v>
      </c>
      <c r="S27" s="115"/>
      <c r="T27" s="115">
        <v>5</v>
      </c>
      <c r="U27" s="115">
        <v>2</v>
      </c>
      <c r="V27" s="115">
        <v>5</v>
      </c>
      <c r="W27" s="115"/>
      <c r="X27" s="115">
        <v>13</v>
      </c>
      <c r="Y27" s="114">
        <f>SUM(S27:X27)</f>
        <v>25</v>
      </c>
      <c r="Z27" s="110">
        <f>SUM(K27,R27,Y27)</f>
        <v>31</v>
      </c>
    </row>
    <row r="28" spans="1:26" ht="18" customHeight="1">
      <c r="A28" s="96"/>
      <c r="B28" s="209" t="s">
        <v>4</v>
      </c>
      <c r="C28" s="210"/>
      <c r="D28" s="97"/>
      <c r="E28" s="115"/>
      <c r="F28" s="115"/>
      <c r="G28" s="115"/>
      <c r="H28" s="115"/>
      <c r="I28" s="115"/>
      <c r="J28" s="115"/>
      <c r="K28" s="114"/>
      <c r="L28" s="115"/>
      <c r="M28" s="115"/>
      <c r="N28" s="115"/>
      <c r="O28" s="115"/>
      <c r="P28" s="115"/>
      <c r="Q28" s="115"/>
      <c r="R28" s="114" t="s">
        <v>114</v>
      </c>
      <c r="S28" s="115"/>
      <c r="T28" s="115"/>
      <c r="U28" s="115"/>
      <c r="V28" s="115"/>
      <c r="W28" s="115"/>
      <c r="X28" s="115"/>
      <c r="Y28" s="114" t="s">
        <v>114</v>
      </c>
      <c r="Z28" s="110" t="s">
        <v>114</v>
      </c>
    </row>
    <row r="29" spans="1:26" ht="30" customHeight="1">
      <c r="A29" s="98"/>
      <c r="B29" s="211" t="s">
        <v>5</v>
      </c>
      <c r="C29" s="212"/>
      <c r="D29" s="99"/>
      <c r="E29" s="115"/>
      <c r="F29" s="115"/>
      <c r="G29" s="115"/>
      <c r="H29" s="115"/>
      <c r="I29" s="115"/>
      <c r="J29" s="115"/>
      <c r="K29" s="114" t="s">
        <v>112</v>
      </c>
      <c r="L29" s="115"/>
      <c r="M29" s="115"/>
      <c r="N29" s="115">
        <v>1</v>
      </c>
      <c r="O29" s="115"/>
      <c r="P29" s="115"/>
      <c r="Q29" s="115"/>
      <c r="R29" s="114">
        <f aca="true" t="shared" si="4" ref="R29:R34">SUM(L29:Q29)</f>
        <v>1</v>
      </c>
      <c r="S29" s="115"/>
      <c r="T29" s="115"/>
      <c r="U29" s="115">
        <v>1</v>
      </c>
      <c r="V29" s="115"/>
      <c r="W29" s="115"/>
      <c r="X29" s="115"/>
      <c r="Y29" s="114">
        <f aca="true" t="shared" si="5" ref="Y29:Y34">SUM(S29:X29)</f>
        <v>1</v>
      </c>
      <c r="Z29" s="110">
        <f aca="true" t="shared" si="6" ref="Z29:Z34">SUM(K29,R29,Y29)</f>
        <v>2</v>
      </c>
    </row>
    <row r="30" spans="1:26" ht="18" customHeight="1">
      <c r="A30" s="96"/>
      <c r="B30" s="188" t="s">
        <v>6</v>
      </c>
      <c r="C30" s="189"/>
      <c r="D30" s="97"/>
      <c r="E30" s="115">
        <v>1</v>
      </c>
      <c r="F30" s="115">
        <v>1</v>
      </c>
      <c r="G30" s="115"/>
      <c r="H30" s="115"/>
      <c r="I30" s="115"/>
      <c r="J30" s="115"/>
      <c r="K30" s="114">
        <f>SUM(E30:J30)</f>
        <v>2</v>
      </c>
      <c r="L30" s="115">
        <v>7</v>
      </c>
      <c r="M30" s="115">
        <v>11</v>
      </c>
      <c r="N30" s="115">
        <v>13</v>
      </c>
      <c r="O30" s="115">
        <v>16</v>
      </c>
      <c r="P30" s="115">
        <v>5</v>
      </c>
      <c r="Q30" s="115">
        <v>4</v>
      </c>
      <c r="R30" s="114">
        <f t="shared" si="4"/>
        <v>56</v>
      </c>
      <c r="S30" s="115">
        <v>18</v>
      </c>
      <c r="T30" s="115">
        <v>25</v>
      </c>
      <c r="U30" s="115">
        <v>33</v>
      </c>
      <c r="V30" s="115">
        <v>29</v>
      </c>
      <c r="W30" s="115">
        <v>18</v>
      </c>
      <c r="X30" s="115">
        <v>14</v>
      </c>
      <c r="Y30" s="114">
        <f t="shared" si="5"/>
        <v>137</v>
      </c>
      <c r="Z30" s="110">
        <f t="shared" si="6"/>
        <v>195</v>
      </c>
    </row>
    <row r="31" spans="1:26" ht="18" customHeight="1">
      <c r="A31" s="190" t="s">
        <v>13</v>
      </c>
      <c r="B31" s="191"/>
      <c r="C31" s="196" t="s">
        <v>7</v>
      </c>
      <c r="D31" s="197"/>
      <c r="E31" s="115">
        <v>1</v>
      </c>
      <c r="F31" s="115"/>
      <c r="G31" s="115"/>
      <c r="H31" s="115"/>
      <c r="I31" s="115"/>
      <c r="J31" s="115"/>
      <c r="K31" s="114">
        <f>SUM(E31:J31)</f>
        <v>1</v>
      </c>
      <c r="L31" s="115">
        <v>8</v>
      </c>
      <c r="M31" s="115"/>
      <c r="N31" s="115">
        <v>1</v>
      </c>
      <c r="O31" s="115">
        <v>2</v>
      </c>
      <c r="P31" s="115"/>
      <c r="Q31" s="115"/>
      <c r="R31" s="114">
        <f t="shared" si="4"/>
        <v>11</v>
      </c>
      <c r="S31" s="115">
        <v>19</v>
      </c>
      <c r="T31" s="115"/>
      <c r="U31" s="115">
        <v>6</v>
      </c>
      <c r="V31" s="115">
        <v>2</v>
      </c>
      <c r="W31" s="115"/>
      <c r="X31" s="115"/>
      <c r="Y31" s="114">
        <f t="shared" si="5"/>
        <v>27</v>
      </c>
      <c r="Z31" s="110">
        <f t="shared" si="6"/>
        <v>39</v>
      </c>
    </row>
    <row r="32" spans="1:26" ht="18" customHeight="1">
      <c r="A32" s="192"/>
      <c r="B32" s="193"/>
      <c r="C32" s="198" t="s">
        <v>8</v>
      </c>
      <c r="D32" s="199"/>
      <c r="E32" s="115"/>
      <c r="F32" s="115"/>
      <c r="G32" s="115"/>
      <c r="H32" s="115"/>
      <c r="I32" s="115"/>
      <c r="J32" s="115"/>
      <c r="K32" s="114"/>
      <c r="L32" s="115">
        <v>4</v>
      </c>
      <c r="M32" s="115"/>
      <c r="N32" s="115"/>
      <c r="O32" s="115"/>
      <c r="P32" s="115"/>
      <c r="Q32" s="115"/>
      <c r="R32" s="114">
        <f t="shared" si="4"/>
        <v>4</v>
      </c>
      <c r="S32" s="115">
        <v>3</v>
      </c>
      <c r="T32" s="115"/>
      <c r="U32" s="115"/>
      <c r="V32" s="115"/>
      <c r="W32" s="115"/>
      <c r="X32" s="115"/>
      <c r="Y32" s="114">
        <f t="shared" si="5"/>
        <v>3</v>
      </c>
      <c r="Z32" s="110">
        <f t="shared" si="6"/>
        <v>7</v>
      </c>
    </row>
    <row r="33" spans="1:26" ht="18" customHeight="1">
      <c r="A33" s="192"/>
      <c r="B33" s="193"/>
      <c r="C33" s="200" t="s">
        <v>9</v>
      </c>
      <c r="D33" s="201"/>
      <c r="E33" s="115"/>
      <c r="F33" s="115"/>
      <c r="G33" s="115"/>
      <c r="H33" s="115"/>
      <c r="I33" s="115"/>
      <c r="J33" s="115"/>
      <c r="K33" s="114"/>
      <c r="L33" s="115"/>
      <c r="M33" s="115"/>
      <c r="N33" s="115"/>
      <c r="O33" s="115">
        <v>2</v>
      </c>
      <c r="P33" s="115"/>
      <c r="Q33" s="115"/>
      <c r="R33" s="114">
        <f t="shared" si="4"/>
        <v>2</v>
      </c>
      <c r="S33" s="115"/>
      <c r="T33" s="115"/>
      <c r="U33" s="115">
        <v>1</v>
      </c>
      <c r="V33" s="115"/>
      <c r="W33" s="115"/>
      <c r="X33" s="115"/>
      <c r="Y33" s="114">
        <f t="shared" si="5"/>
        <v>1</v>
      </c>
      <c r="Z33" s="110">
        <f t="shared" si="6"/>
        <v>3</v>
      </c>
    </row>
    <row r="34" spans="1:26" ht="30" customHeight="1">
      <c r="A34" s="192"/>
      <c r="B34" s="193"/>
      <c r="C34" s="202" t="s">
        <v>10</v>
      </c>
      <c r="D34" s="203"/>
      <c r="E34" s="115"/>
      <c r="F34" s="115"/>
      <c r="G34" s="115"/>
      <c r="H34" s="115"/>
      <c r="I34" s="115"/>
      <c r="J34" s="115"/>
      <c r="K34" s="114"/>
      <c r="L34" s="115"/>
      <c r="M34" s="115"/>
      <c r="N34" s="115"/>
      <c r="O34" s="115">
        <v>2</v>
      </c>
      <c r="P34" s="115"/>
      <c r="Q34" s="115"/>
      <c r="R34" s="114">
        <f t="shared" si="4"/>
        <v>2</v>
      </c>
      <c r="S34" s="115"/>
      <c r="T34" s="115"/>
      <c r="U34" s="115">
        <v>1</v>
      </c>
      <c r="V34" s="115">
        <v>3</v>
      </c>
      <c r="W34" s="115"/>
      <c r="X34" s="115"/>
      <c r="Y34" s="114">
        <f t="shared" si="5"/>
        <v>4</v>
      </c>
      <c r="Z34" s="110">
        <f t="shared" si="6"/>
        <v>6</v>
      </c>
    </row>
    <row r="35" spans="1:26" ht="18" customHeight="1">
      <c r="A35" s="192"/>
      <c r="B35" s="193"/>
      <c r="C35" s="198" t="s">
        <v>11</v>
      </c>
      <c r="D35" s="201"/>
      <c r="E35" s="115"/>
      <c r="F35" s="115"/>
      <c r="G35" s="115"/>
      <c r="H35" s="115"/>
      <c r="I35" s="115"/>
      <c r="J35" s="115"/>
      <c r="K35" s="114"/>
      <c r="L35" s="115"/>
      <c r="M35" s="115"/>
      <c r="N35" s="115"/>
      <c r="O35" s="115"/>
      <c r="P35" s="115"/>
      <c r="Q35" s="115"/>
      <c r="R35" s="114"/>
      <c r="S35" s="115"/>
      <c r="T35" s="115"/>
      <c r="U35" s="115"/>
      <c r="V35" s="115"/>
      <c r="W35" s="115"/>
      <c r="X35" s="115"/>
      <c r="Y35" s="114" t="s">
        <v>115</v>
      </c>
      <c r="Z35" s="110" t="s">
        <v>115</v>
      </c>
    </row>
    <row r="36" spans="1:26" ht="18" customHeight="1">
      <c r="A36" s="194"/>
      <c r="B36" s="195"/>
      <c r="C36" s="204" t="s">
        <v>0</v>
      </c>
      <c r="D36" s="205"/>
      <c r="E36" s="115">
        <f>SUM(E31:E35)</f>
        <v>1</v>
      </c>
      <c r="F36" s="115"/>
      <c r="G36" s="115" t="s">
        <v>116</v>
      </c>
      <c r="H36" s="115" t="s">
        <v>116</v>
      </c>
      <c r="I36" s="115"/>
      <c r="J36" s="115"/>
      <c r="K36" s="115">
        <f>SUM(E36:J36)</f>
        <v>1</v>
      </c>
      <c r="L36" s="115">
        <f>SUM(L31:L35)</f>
        <v>12</v>
      </c>
      <c r="M36" s="115"/>
      <c r="N36" s="115">
        <f>SUM(N31:N35)</f>
        <v>1</v>
      </c>
      <c r="O36" s="115">
        <f>SUM(O31:O35)</f>
        <v>6</v>
      </c>
      <c r="P36" s="115"/>
      <c r="Q36" s="115"/>
      <c r="R36" s="115">
        <f>SUM(L36:Q36)</f>
        <v>19</v>
      </c>
      <c r="S36" s="115">
        <f>SUM(S31:S35)</f>
        <v>22</v>
      </c>
      <c r="T36" s="115" t="s">
        <v>116</v>
      </c>
      <c r="U36" s="115">
        <f>SUM(U31:U35)</f>
        <v>8</v>
      </c>
      <c r="V36" s="115">
        <f>SUM(V31:V35)</f>
        <v>5</v>
      </c>
      <c r="W36" s="115"/>
      <c r="X36" s="115"/>
      <c r="Y36" s="115">
        <f>SUM(S36:X36)</f>
        <v>35</v>
      </c>
      <c r="Z36" s="116">
        <f>SUM(K36,R36,Y36)</f>
        <v>55</v>
      </c>
    </row>
    <row r="37" spans="1:26" ht="18" customHeight="1" thickBot="1">
      <c r="A37" s="186" t="s">
        <v>12</v>
      </c>
      <c r="B37" s="186"/>
      <c r="C37" s="186"/>
      <c r="D37" s="187"/>
      <c r="E37" s="117">
        <f>SUM(E26:E30,E36)</f>
        <v>2</v>
      </c>
      <c r="F37" s="117">
        <f>SUM(F26:F30,F36)</f>
        <v>2</v>
      </c>
      <c r="G37" s="117" t="s">
        <v>107</v>
      </c>
      <c r="H37" s="117" t="s">
        <v>107</v>
      </c>
      <c r="I37" s="117" t="s">
        <v>107</v>
      </c>
      <c r="J37" s="117" t="s">
        <v>107</v>
      </c>
      <c r="K37" s="117">
        <f aca="true" t="shared" si="7" ref="K37:Z37">SUM(K26:K30,K36)</f>
        <v>4</v>
      </c>
      <c r="L37" s="117">
        <f t="shared" si="7"/>
        <v>21</v>
      </c>
      <c r="M37" s="117">
        <f t="shared" si="7"/>
        <v>17</v>
      </c>
      <c r="N37" s="117">
        <f t="shared" si="7"/>
        <v>15</v>
      </c>
      <c r="O37" s="117">
        <f t="shared" si="7"/>
        <v>23</v>
      </c>
      <c r="P37" s="117">
        <f t="shared" si="7"/>
        <v>6</v>
      </c>
      <c r="Q37" s="117">
        <f t="shared" si="7"/>
        <v>4</v>
      </c>
      <c r="R37" s="117">
        <f t="shared" si="7"/>
        <v>86</v>
      </c>
      <c r="S37" s="117">
        <f t="shared" si="7"/>
        <v>43</v>
      </c>
      <c r="T37" s="117">
        <f t="shared" si="7"/>
        <v>39</v>
      </c>
      <c r="U37" s="117">
        <f t="shared" si="7"/>
        <v>47</v>
      </c>
      <c r="V37" s="117">
        <f t="shared" si="7"/>
        <v>40</v>
      </c>
      <c r="W37" s="117">
        <f t="shared" si="7"/>
        <v>21</v>
      </c>
      <c r="X37" s="117">
        <f t="shared" si="7"/>
        <v>31</v>
      </c>
      <c r="Y37" s="117">
        <f t="shared" si="7"/>
        <v>221</v>
      </c>
      <c r="Z37" s="118">
        <f t="shared" si="7"/>
        <v>311</v>
      </c>
    </row>
    <row r="38" spans="1:6" ht="18" customHeight="1">
      <c r="A38" s="158" t="s">
        <v>99</v>
      </c>
      <c r="B38" s="158"/>
      <c r="C38" s="158"/>
      <c r="D38" s="158"/>
      <c r="E38" s="158"/>
      <c r="F38" s="158"/>
    </row>
    <row r="47" spans="1:26" s="2" customFormat="1" ht="16.5" customHeight="1">
      <c r="A47" s="161">
        <v>60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</sheetData>
  <mergeCells count="47">
    <mergeCell ref="A3:N3"/>
    <mergeCell ref="A4:C4"/>
    <mergeCell ref="S4:Z4"/>
    <mergeCell ref="A5:D5"/>
    <mergeCell ref="E5:K5"/>
    <mergeCell ref="L5:R5"/>
    <mergeCell ref="S5:Y5"/>
    <mergeCell ref="Z5:Z6"/>
    <mergeCell ref="A6:D6"/>
    <mergeCell ref="B7:C8"/>
    <mergeCell ref="B9:C9"/>
    <mergeCell ref="B10:C10"/>
    <mergeCell ref="B11:C11"/>
    <mergeCell ref="A19:D19"/>
    <mergeCell ref="A20:F20"/>
    <mergeCell ref="B12:C12"/>
    <mergeCell ref="A13:B18"/>
    <mergeCell ref="C13:D13"/>
    <mergeCell ref="C14:D14"/>
    <mergeCell ref="C15:D15"/>
    <mergeCell ref="C16:D16"/>
    <mergeCell ref="C17:D17"/>
    <mergeCell ref="C18:D18"/>
    <mergeCell ref="A22:C22"/>
    <mergeCell ref="S22:Z22"/>
    <mergeCell ref="A23:D23"/>
    <mergeCell ref="E23:K23"/>
    <mergeCell ref="L23:R23"/>
    <mergeCell ref="S23:Y23"/>
    <mergeCell ref="Z23:Z24"/>
    <mergeCell ref="A24:D24"/>
    <mergeCell ref="C35:D35"/>
    <mergeCell ref="C36:D36"/>
    <mergeCell ref="B25:C26"/>
    <mergeCell ref="B27:C27"/>
    <mergeCell ref="B28:C28"/>
    <mergeCell ref="B29:C29"/>
    <mergeCell ref="A1:Z1"/>
    <mergeCell ref="A47:Z47"/>
    <mergeCell ref="A37:D37"/>
    <mergeCell ref="A38:F38"/>
    <mergeCell ref="B30:C30"/>
    <mergeCell ref="A31:B36"/>
    <mergeCell ref="C31:D31"/>
    <mergeCell ref="C32:D32"/>
    <mergeCell ref="C33:D33"/>
    <mergeCell ref="C34:D34"/>
  </mergeCells>
  <printOptions/>
  <pageMargins left="0.3937007874015748" right="0.9055118110236221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砺波市</cp:lastModifiedBy>
  <cp:lastPrinted>2005-05-01T11:52:02Z</cp:lastPrinted>
  <dcterms:created xsi:type="dcterms:W3CDTF">1997-01-08T22:48:59Z</dcterms:created>
  <dcterms:modified xsi:type="dcterms:W3CDTF">2005-05-26T05:06:14Z</dcterms:modified>
  <cp:category/>
  <cp:version/>
  <cp:contentType/>
  <cp:contentStatus/>
</cp:coreProperties>
</file>