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『表紙』" sheetId="1" r:id="rId1"/>
    <sheet name="80" sheetId="2" r:id="rId2"/>
    <sheet name="81" sheetId="3" r:id="rId3"/>
    <sheet name="82" sheetId="4" r:id="rId4"/>
    <sheet name="83～86" sheetId="5" r:id="rId5"/>
    <sheet name="87～89" sheetId="6" r:id="rId6"/>
  </sheets>
  <definedNames>
    <definedName name="_xlnm.Print_Area" localSheetId="0">'『表紙』'!$A$1:$S$39</definedName>
    <definedName name="_xlnm.Print_Area" localSheetId="1">'80'!$A$1:$I$32</definedName>
    <definedName name="_xlnm.Print_Area" localSheetId="2">'81'!$A$1:$R$42</definedName>
    <definedName name="_xlnm.Print_Area" localSheetId="3">'82'!$A$1:$K$28</definedName>
    <definedName name="_xlnm.Print_Area" localSheetId="4">'83～86'!$A$1:$AR$53</definedName>
    <definedName name="_xlnm.Print_Area" localSheetId="5">'87～89'!$A$1:$AK$44</definedName>
  </definedNames>
  <calcPr fullCalcOnLoad="1"/>
</workbook>
</file>

<file path=xl/sharedStrings.xml><?xml version="1.0" encoding="utf-8"?>
<sst xmlns="http://schemas.openxmlformats.org/spreadsheetml/2006/main" count="639" uniqueCount="310">
  <si>
    <t>9　福　　  　　　祉</t>
  </si>
  <si>
    <t>平成18年4月1日現在</t>
  </si>
  <si>
    <t>地区</t>
  </si>
  <si>
    <t>総人口</t>
  </si>
  <si>
    <t>被保護世帯数</t>
  </si>
  <si>
    <t>被保護人員数</t>
  </si>
  <si>
    <t>総人口に対する被保護
人 員 の 割 合 (千分比)</t>
  </si>
  <si>
    <t>総　　　数</t>
  </si>
  <si>
    <t>人</t>
  </si>
  <si>
    <t>世帯</t>
  </si>
  <si>
    <t>‰</t>
  </si>
  <si>
    <t>出　　　町</t>
  </si>
  <si>
    <t>庄　　　下</t>
  </si>
  <si>
    <t>中　　　野</t>
  </si>
  <si>
    <t>-</t>
  </si>
  <si>
    <t>五鹿屋</t>
  </si>
  <si>
    <t>東野尻</t>
  </si>
  <si>
    <t>-</t>
  </si>
  <si>
    <t>鷹　　　栖</t>
  </si>
  <si>
    <t>若　　　林</t>
  </si>
  <si>
    <t>-</t>
  </si>
  <si>
    <t>林</t>
  </si>
  <si>
    <t>高　　　波</t>
  </si>
  <si>
    <t>-</t>
  </si>
  <si>
    <t>油　　　田</t>
  </si>
  <si>
    <t>南般若</t>
  </si>
  <si>
    <t>柳　　　瀬</t>
  </si>
  <si>
    <t>太　　　田</t>
  </si>
  <si>
    <t>般　　　若</t>
  </si>
  <si>
    <t>東般若</t>
  </si>
  <si>
    <t>栴檀野</t>
  </si>
  <si>
    <t>栴檀山</t>
  </si>
  <si>
    <t>東山見</t>
  </si>
  <si>
    <t>青　　　島</t>
  </si>
  <si>
    <t>雄　　　神</t>
  </si>
  <si>
    <t>-</t>
  </si>
  <si>
    <t>種　　　田</t>
  </si>
  <si>
    <t>　資料：社会福祉課</t>
  </si>
  <si>
    <t>　</t>
  </si>
  <si>
    <t xml:space="preserve">  </t>
  </si>
  <si>
    <t>　1.　保　育　所</t>
  </si>
  <si>
    <t>　</t>
  </si>
  <si>
    <t>平成18年4月1日現在</t>
  </si>
  <si>
    <t>名　　　　　称</t>
  </si>
  <si>
    <t>経　営　主　体</t>
  </si>
  <si>
    <t>所　　在　　地</t>
  </si>
  <si>
    <t>設立年月日</t>
  </si>
  <si>
    <t>定員</t>
  </si>
  <si>
    <t>入所児童数</t>
  </si>
  <si>
    <t>出町</t>
  </si>
  <si>
    <t>保育所</t>
  </si>
  <si>
    <t>市　　　　立</t>
  </si>
  <si>
    <t>表町18-8</t>
  </si>
  <si>
    <t>昭27年</t>
  </si>
  <si>
    <t>鷹栖</t>
  </si>
  <si>
    <t>〃</t>
  </si>
  <si>
    <t xml:space="preserve"> 〃</t>
  </si>
  <si>
    <t>鷹栖1033</t>
  </si>
  <si>
    <t>庄下</t>
  </si>
  <si>
    <t>〃</t>
  </si>
  <si>
    <t>矢木105</t>
  </si>
  <si>
    <t>東部</t>
  </si>
  <si>
    <t>〃</t>
  </si>
  <si>
    <t>秋元144-1</t>
  </si>
  <si>
    <t>油田</t>
  </si>
  <si>
    <t>〃</t>
  </si>
  <si>
    <t>宮丸178</t>
  </si>
  <si>
    <t>北部</t>
  </si>
  <si>
    <t>〃</t>
  </si>
  <si>
    <t>林1086</t>
  </si>
  <si>
    <t>太田</t>
  </si>
  <si>
    <t>〃</t>
  </si>
  <si>
    <t>太田985</t>
  </si>
  <si>
    <t>庄川町金屋1743</t>
  </si>
  <si>
    <t>青島</t>
  </si>
  <si>
    <t>庄川町青島3374-2</t>
  </si>
  <si>
    <t>雄神</t>
  </si>
  <si>
    <t>〃</t>
  </si>
  <si>
    <t>庄川町庄400</t>
  </si>
  <si>
    <t>種田</t>
  </si>
  <si>
    <t>庄川町五ケ436-2</t>
  </si>
  <si>
    <t>保育園</t>
  </si>
  <si>
    <t>社会福祉法人</t>
  </si>
  <si>
    <t>東保966</t>
  </si>
  <si>
    <t>　資料：高齢児童課</t>
  </si>
  <si>
    <t>※広域受託児童含む</t>
  </si>
  <si>
    <t>　2.　福祉施設</t>
  </si>
  <si>
    <t>　</t>
  </si>
  <si>
    <t>名　　　　　　称</t>
  </si>
  <si>
    <t>設　置　者</t>
  </si>
  <si>
    <t>開館年月日</t>
  </si>
  <si>
    <t>利用定員</t>
  </si>
  <si>
    <t>福祉センター麦秋苑</t>
  </si>
  <si>
    <t>砺波市</t>
  </si>
  <si>
    <t>(福)砺波市社会福祉協議会</t>
  </si>
  <si>
    <t>三郎丸183-2</t>
  </si>
  <si>
    <t>昭52.10.17</t>
  </si>
  <si>
    <t>社会福祉庄東センター</t>
  </si>
  <si>
    <t>安川1616</t>
  </si>
  <si>
    <t>ケアポート庄川
老人福祉センター</t>
  </si>
  <si>
    <t>(福)庄川福祉会</t>
  </si>
  <si>
    <t>庄川町金屋岩黒38-1</t>
  </si>
  <si>
    <t>福祉センター苗加苑</t>
  </si>
  <si>
    <t>苗加824-1</t>
  </si>
  <si>
    <t>種田児童館</t>
  </si>
  <si>
    <t>庄川町筏47</t>
  </si>
  <si>
    <t>-</t>
  </si>
  <si>
    <t>東山見児童館</t>
  </si>
  <si>
    <t>庄川町金屋1378</t>
  </si>
  <si>
    <t>青島児童館</t>
  </si>
  <si>
    <t>庄川町青島3374-2</t>
  </si>
  <si>
    <t>雄神児童館</t>
  </si>
  <si>
    <t>庄川町庄3600-1</t>
  </si>
  <si>
    <t>出町児童センター</t>
  </si>
  <si>
    <t>本町7-5</t>
  </si>
  <si>
    <t>野外児童センター</t>
  </si>
  <si>
    <t>五谷19</t>
  </si>
  <si>
    <t>庄川峡福祉保養センター
やまぶき荘</t>
  </si>
  <si>
    <t>庄川町庄5134-1</t>
  </si>
  <si>
    <t>砺波市福祉作業所</t>
  </si>
  <si>
    <t>(福)手をつなぐとなみ野</t>
  </si>
  <si>
    <t>宮丸466-4</t>
  </si>
  <si>
    <t>庄川町福祉作業所</t>
  </si>
  <si>
    <t>庄川町青島3607</t>
  </si>
  <si>
    <t>砺波市福祉作業所
南天桐</t>
  </si>
  <si>
    <t>苗加67-2</t>
  </si>
  <si>
    <t>ワークハウスとなみ野</t>
  </si>
  <si>
    <t>(福)たびだちの会</t>
  </si>
  <si>
    <t>中央町10-5</t>
  </si>
  <si>
    <t>緑心会ﾘﾊﾋﾞﾘﾃｰｼｮﾝｾﾝﾀｰ
精神障害者福祉ホームＢ型</t>
  </si>
  <si>
    <t>(医)緑心会</t>
  </si>
  <si>
    <t>太田567-2</t>
  </si>
  <si>
    <t>社会福祉会館</t>
  </si>
  <si>
    <t>幸町8-17</t>
  </si>
  <si>
    <t>　資料：社会福祉課（平成18年社会福祉施設等調査ほか）</t>
  </si>
  <si>
    <t>　注) 介護保険事業者、医療施設、保育所及び児童遊園を除く</t>
  </si>
  <si>
    <t xml:space="preserve"> 2.</t>
  </si>
  <si>
    <t>1</t>
  </si>
  <si>
    <r>
      <t>〃32</t>
    </r>
    <r>
      <rPr>
        <sz val="10.5"/>
        <color indexed="9"/>
        <rFont val="ＭＳ Ｐ明朝"/>
        <family val="1"/>
      </rPr>
      <t>年</t>
    </r>
  </si>
  <si>
    <r>
      <t>〃63</t>
    </r>
    <r>
      <rPr>
        <sz val="10.5"/>
        <color indexed="9"/>
        <rFont val="ＭＳ Ｐ明朝"/>
        <family val="1"/>
      </rPr>
      <t>年</t>
    </r>
  </si>
  <si>
    <r>
      <t>〃44</t>
    </r>
    <r>
      <rPr>
        <sz val="10.5"/>
        <color indexed="9"/>
        <rFont val="ＭＳ Ｐ明朝"/>
        <family val="1"/>
      </rPr>
      <t>年</t>
    </r>
  </si>
  <si>
    <r>
      <t>〃50</t>
    </r>
    <r>
      <rPr>
        <sz val="10.5"/>
        <color indexed="9"/>
        <rFont val="ＭＳ Ｐ明朝"/>
        <family val="1"/>
      </rPr>
      <t>年</t>
    </r>
  </si>
  <si>
    <r>
      <t>平13</t>
    </r>
    <r>
      <rPr>
        <sz val="10.5"/>
        <color indexed="9"/>
        <rFont val="ＭＳ Ｐ明朝"/>
        <family val="1"/>
      </rPr>
      <t>年</t>
    </r>
  </si>
  <si>
    <r>
      <t>〃15</t>
    </r>
    <r>
      <rPr>
        <sz val="10.5"/>
        <color indexed="9"/>
        <rFont val="ＭＳ Ｐ明朝"/>
        <family val="1"/>
      </rPr>
      <t>年</t>
    </r>
  </si>
  <si>
    <r>
      <t>〃44</t>
    </r>
    <r>
      <rPr>
        <sz val="10.5"/>
        <color indexed="9"/>
        <rFont val="ＭＳ Ｐ明朝"/>
        <family val="1"/>
      </rPr>
      <t>年</t>
    </r>
  </si>
  <si>
    <r>
      <t>〃43</t>
    </r>
    <r>
      <rPr>
        <sz val="10.5"/>
        <color indexed="9"/>
        <rFont val="ＭＳ Ｐ明朝"/>
        <family val="1"/>
      </rPr>
      <t>年</t>
    </r>
  </si>
  <si>
    <r>
      <t>昭38</t>
    </r>
    <r>
      <rPr>
        <sz val="10.5"/>
        <color indexed="9"/>
        <rFont val="ＭＳ Ｐ明朝"/>
        <family val="1"/>
      </rPr>
      <t>年</t>
    </r>
  </si>
  <si>
    <r>
      <t>昭53.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</t>
    </r>
  </si>
  <si>
    <r>
      <t>平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3.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3</t>
    </r>
  </si>
  <si>
    <r>
      <t>平11.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6</t>
    </r>
  </si>
  <si>
    <r>
      <t>昭49.11.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</t>
    </r>
  </si>
  <si>
    <r>
      <t>昭52.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</t>
    </r>
  </si>
  <si>
    <r>
      <t>平12.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</t>
    </r>
  </si>
  <si>
    <r>
      <t>平13.11.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</t>
    </r>
  </si>
  <si>
    <r>
      <t>昭56.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5.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2</t>
    </r>
  </si>
  <si>
    <r>
      <t>昭57.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6.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</t>
    </r>
  </si>
  <si>
    <r>
      <t>昭53.12.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</t>
    </r>
  </si>
  <si>
    <r>
      <t>昭61.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</t>
    </r>
  </si>
  <si>
    <r>
      <t>平12.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7.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</t>
    </r>
  </si>
  <si>
    <r>
      <t>平18. 4.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</t>
    </r>
  </si>
  <si>
    <r>
      <t>平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8.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</t>
    </r>
  </si>
  <si>
    <r>
      <t>平18. 4.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</t>
    </r>
  </si>
  <si>
    <r>
      <t>平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7.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4.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</t>
    </r>
  </si>
  <si>
    <t>10.</t>
  </si>
  <si>
    <t>4.</t>
  </si>
  <si>
    <t>3.</t>
  </si>
  <si>
    <t>31</t>
  </si>
  <si>
    <t>　</t>
  </si>
  <si>
    <t>砺波市</t>
  </si>
  <si>
    <t>　　</t>
  </si>
  <si>
    <t>世帯数</t>
  </si>
  <si>
    <t>65歳以上</t>
  </si>
  <si>
    <t>内訳</t>
  </si>
  <si>
    <t>65歳以上
単身世帯数</t>
  </si>
  <si>
    <t>一人暮らし
登録者数</t>
  </si>
  <si>
    <t>計</t>
  </si>
  <si>
    <t>高齢化率</t>
  </si>
  <si>
    <t>75歳以上</t>
  </si>
  <si>
    <t>85歳以上</t>
  </si>
  <si>
    <t>総数</t>
  </si>
  <si>
    <t>出町</t>
  </si>
  <si>
    <t>中野</t>
  </si>
  <si>
    <t>若林</t>
  </si>
  <si>
    <t>高波</t>
  </si>
  <si>
    <t>柳瀬</t>
  </si>
  <si>
    <t>般若</t>
  </si>
  <si>
    <t>栴檀野</t>
  </si>
  <si>
    <t>東山見</t>
  </si>
  <si>
    <t>各年4月1日現在</t>
  </si>
  <si>
    <t>階層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</si>
  <si>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</si>
  <si>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</si>
  <si>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</si>
  <si>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</si>
  <si>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</si>
  <si>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</si>
  <si>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</si>
  <si>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95歳以上</t>
  </si>
  <si>
    <t>合　計</t>
  </si>
  <si>
    <t>年次</t>
  </si>
  <si>
    <t>平成17年</t>
  </si>
  <si>
    <t>男</t>
  </si>
  <si>
    <t>女</t>
  </si>
  <si>
    <t>構成比%</t>
  </si>
  <si>
    <t>平成18年</t>
  </si>
  <si>
    <t>調整必要</t>
  </si>
  <si>
    <t>各年4月1日現在</t>
  </si>
  <si>
    <t xml:space="preserve"> 項目</t>
  </si>
  <si>
    <t>総　人　口</t>
  </si>
  <si>
    <t>世　帯　数</t>
  </si>
  <si>
    <t xml:space="preserve"> 年次</t>
  </si>
  <si>
    <t>％</t>
  </si>
  <si>
    <t>平成 17 年</t>
  </si>
  <si>
    <t>平成 18 年</t>
  </si>
  <si>
    <t>(単位：上段件，下段円)</t>
  </si>
  <si>
    <t>年　度</t>
  </si>
  <si>
    <t>訪問
介護</t>
  </si>
  <si>
    <t>訪問
入浴</t>
  </si>
  <si>
    <t>訪問
看護</t>
  </si>
  <si>
    <t>訪問
リハ</t>
  </si>
  <si>
    <t>通所
介護</t>
  </si>
  <si>
    <t>通所
リハ</t>
  </si>
  <si>
    <t>福祉用
具貸与</t>
  </si>
  <si>
    <t>平成16年度</t>
  </si>
  <si>
    <t>－</t>
  </si>
  <si>
    <t>平成17年度</t>
  </si>
  <si>
    <t>-</t>
  </si>
  <si>
    <t>短期
入所</t>
  </si>
  <si>
    <t>療養
管理</t>
  </si>
  <si>
    <t>認知症対応
共同生活</t>
  </si>
  <si>
    <t>住宅
改修</t>
  </si>
  <si>
    <t>福祉用
具購入</t>
  </si>
  <si>
    <t>居宅サー
ビス計</t>
  </si>
  <si>
    <t>ケアプ
ラン計</t>
  </si>
  <si>
    <t>福祉
施設</t>
  </si>
  <si>
    <t>保健
施設</t>
  </si>
  <si>
    <t>療養型
施　設</t>
  </si>
  <si>
    <t>施設サ
ービス</t>
  </si>
  <si>
    <t>高額サー
ビス費等</t>
  </si>
  <si>
    <t>審　 査
手数料</t>
  </si>
  <si>
    <t>給付費
(償還を含む)
計</t>
  </si>
  <si>
    <t>各年4月1日現在</t>
  </si>
  <si>
    <t>要支援</t>
  </si>
  <si>
    <t>要介護1</t>
  </si>
  <si>
    <t>要介護2</t>
  </si>
  <si>
    <t>要介護3</t>
  </si>
  <si>
    <t>要介護4</t>
  </si>
  <si>
    <t>要介護5</t>
  </si>
  <si>
    <t>合　　計</t>
  </si>
  <si>
    <t>在宅</t>
  </si>
  <si>
    <t>施設</t>
  </si>
  <si>
    <t>-</t>
  </si>
  <si>
    <t>区　　　分</t>
  </si>
  <si>
    <t>定　　員</t>
  </si>
  <si>
    <t>総　数</t>
  </si>
  <si>
    <t>0　歳</t>
  </si>
  <si>
    <t>1　歳</t>
  </si>
  <si>
    <t>2　歳</t>
  </si>
  <si>
    <t>3　歳</t>
  </si>
  <si>
    <t>4　歳</t>
  </si>
  <si>
    <t>5　歳</t>
  </si>
  <si>
    <t>総　　　　　数</t>
  </si>
  <si>
    <t>-</t>
  </si>
  <si>
    <t>-</t>
  </si>
  <si>
    <t>雄神</t>
  </si>
  <si>
    <t>種田</t>
  </si>
  <si>
    <t>東般若</t>
  </si>
  <si>
    <t>保育園</t>
  </si>
  <si>
    <t>広域</t>
  </si>
  <si>
    <t>委   託</t>
  </si>
  <si>
    <t>　</t>
  </si>
  <si>
    <t>※広域受託児童を除く</t>
  </si>
  <si>
    <t>　　　</t>
  </si>
  <si>
    <t>年度</t>
  </si>
  <si>
    <t>共　　同　　募　　金　　(円)</t>
  </si>
  <si>
    <t>日　　赤　　募　　金　　(円)</t>
  </si>
  <si>
    <t>目標額</t>
  </si>
  <si>
    <t>募金額</t>
  </si>
  <si>
    <t>達成率(％)</t>
  </si>
  <si>
    <t>平成 16 年度</t>
  </si>
  <si>
    <t>平成 17 年度</t>
  </si>
  <si>
    <t>　資料：社会福祉協議会　　　注)　日赤、県支部直接取扱い分を含む。</t>
  </si>
  <si>
    <t>　　　　　級　別</t>
  </si>
  <si>
    <t>18歳未満</t>
  </si>
  <si>
    <t>18歳以上65歳未満</t>
  </si>
  <si>
    <t>65歳以上</t>
  </si>
  <si>
    <t>合計</t>
  </si>
  <si>
    <t xml:space="preserve"> 障害別</t>
  </si>
  <si>
    <t>1級</t>
  </si>
  <si>
    <t>2級</t>
  </si>
  <si>
    <t>3級</t>
  </si>
  <si>
    <t>4級</t>
  </si>
  <si>
    <t>5級</t>
  </si>
  <si>
    <t>6級</t>
  </si>
  <si>
    <t xml:space="preserve">
視覚障害</t>
  </si>
  <si>
    <t>-</t>
  </si>
  <si>
    <t>聴覚障害</t>
  </si>
  <si>
    <t>-</t>
  </si>
  <si>
    <t>平衡機能障害</t>
  </si>
  <si>
    <t>音声・言語又は
そしゃく機能障害</t>
  </si>
  <si>
    <t>肢体不自由</t>
  </si>
  <si>
    <t>内　部　障　害</t>
  </si>
  <si>
    <t>心臓機能</t>
  </si>
  <si>
    <t>腎臓機能</t>
  </si>
  <si>
    <t>-</t>
  </si>
  <si>
    <t>呼吸器機能</t>
  </si>
  <si>
    <t>-</t>
  </si>
  <si>
    <t>ぼうこう又は
直腸機能</t>
  </si>
  <si>
    <t>-</t>
  </si>
  <si>
    <t>小腸機能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</si>
</sst>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△&quot;\1\2\3\4"/>
    <numFmt numFmtId="179" formatCode="&quot;△&quot;\=\1\2\3\4"/>
    <numFmt numFmtId="180" formatCode="#,##0;&quot;△ &quot;#,##0"/>
    <numFmt numFmtId="181" formatCode="#,##0.0;&quot;△ &quot;#,##0.0"/>
    <numFmt numFmtId="182" formatCode="#,##0.00;&quot;△ &quot;#,##0.00"/>
    <numFmt numFmtId="183" formatCode="#,##0.0;[Red]\-#,##0.0"/>
    <numFmt numFmtId="184" formatCode="0_);[Red]\(0\)"/>
    <numFmt numFmtId="185" formatCode="&quot;△&quot;\ #,##0;&quot;▲&quot;\ #,##0"/>
    <numFmt numFmtId="186" formatCode="0_ "/>
    <numFmt numFmtId="187" formatCode="\ #,##0;&quot;△&quot;\ #,##0"/>
    <numFmt numFmtId="188" formatCode="\ #,##0.0;&quot;△&quot;\ #,##0.0"/>
    <numFmt numFmtId="189" formatCode="0.0_);[Red]\(0.0\)"/>
    <numFmt numFmtId="190" formatCode="#,##0_);[Red]\(#,##0\)"/>
    <numFmt numFmtId="191" formatCode="0.00_);[Red]\(0.00\)"/>
    <numFmt numFmtId="192" formatCode="#,##0.0_ ;[Red]\-#,##0.0\ "/>
    <numFmt numFmtId="193" formatCode="#,##0_ ;[Red]\-#,##0\ "/>
    <numFmt numFmtId="194" formatCode="#,##0_ "/>
    <numFmt numFmtId="195" formatCode="&quot;(&quot;##&quot;)&quot;"/>
    <numFmt numFmtId="196" formatCode="#,##0.0_);[Red]\(#,##0.0\)"/>
    <numFmt numFmtId="197" formatCode="#,##0.0_ "/>
    <numFmt numFmtId="198" formatCode="#&quot;頭&quot;"/>
    <numFmt numFmtId="199" formatCode="#,##0&quot;kg&quot;"/>
    <numFmt numFmtId="200" formatCode="#,##0&quot;千円&quot;"/>
    <numFmt numFmtId="201" formatCode="#,##0.00_ "/>
    <numFmt numFmtId="202" formatCode="#&quot;年&quot;"/>
    <numFmt numFmtId="203" formatCode="#&quot;日&quot;"/>
    <numFmt numFmtId="204" formatCode="yy\.m\.d"/>
    <numFmt numFmtId="205" formatCode="yy\.\ m\.\ d"/>
    <numFmt numFmtId="206" formatCode="##."/>
    <numFmt numFmtId="207" formatCode="#,##0.0;&quot;▲ &quot;#,##0.0"/>
    <numFmt numFmtId="208" formatCode="0.0;&quot;△ &quot;0.0"/>
    <numFmt numFmtId="209" formatCode="#,##0.00_ ;[Red]\-#,##0.00\ "/>
    <numFmt numFmtId="210" formatCode="#,##0.00_);[Red]\(#,##0.00\)"/>
    <numFmt numFmtId="211" formatCode="0.0%"/>
    <numFmt numFmtId="212" formatCode="0;&quot;△ &quot;0"/>
    <numFmt numFmtId="213" formatCode="0&quot; &quot;;&quot;△ &quot;0&quot; &quot;"/>
    <numFmt numFmtId="214" formatCode="&quot;\&quot;#,##0_);[Red]\(&quot;\&quot;#,##0\)"/>
    <numFmt numFmtId="215" formatCode="0.0"/>
    <numFmt numFmtId="216" formatCode="#,##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22"/>
      <name val="ＭＳ Ｐゴシック"/>
      <family val="3"/>
    </font>
    <font>
      <b/>
      <sz val="22"/>
      <name val="ＭＳ Ｐ明朝"/>
      <family val="1"/>
    </font>
    <font>
      <b/>
      <sz val="30"/>
      <name val="HG丸ｺﾞｼｯｸM-PRO"/>
      <family val="3"/>
    </font>
    <font>
      <b/>
      <sz val="16"/>
      <name val="HG丸ｺﾞｼｯｸM-PRO"/>
      <family val="3"/>
    </font>
    <font>
      <b/>
      <sz val="14"/>
      <name val="ＭＳ Ｐ明朝"/>
      <family val="1"/>
    </font>
    <font>
      <b/>
      <sz val="12.5"/>
      <name val="ＭＳ Ｐゴシック"/>
      <family val="3"/>
    </font>
    <font>
      <b/>
      <sz val="12"/>
      <name val="ＭＳ Ｐゴシック"/>
      <family val="3"/>
    </font>
    <font>
      <b/>
      <sz val="12.5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ゴシック"/>
      <family val="3"/>
    </font>
    <font>
      <sz val="10.5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b/>
      <sz val="10"/>
      <name val="ＭＳ Ｐ明朝"/>
      <family val="1"/>
    </font>
    <font>
      <sz val="10.5"/>
      <color indexed="9"/>
      <name val="ＭＳ Ｐ明朝"/>
      <family val="1"/>
    </font>
    <font>
      <sz val="9.5"/>
      <name val="ＭＳ Ｐ明朝"/>
      <family val="1"/>
    </font>
    <font>
      <sz val="10"/>
      <color indexed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8.5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7.5"/>
      <name val="ＭＳ Ｐ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21" applyFont="1" applyBorder="1">
      <alignment vertical="center"/>
      <protection/>
    </xf>
    <xf numFmtId="0" fontId="0" fillId="0" borderId="0" xfId="21" applyFont="1">
      <alignment vertical="center"/>
      <protection/>
    </xf>
    <xf numFmtId="0" fontId="17" fillId="0" borderId="0" xfId="21" applyFont="1" applyBorder="1" applyAlignment="1">
      <alignment horizontal="left" vertical="center"/>
      <protection/>
    </xf>
    <xf numFmtId="0" fontId="8" fillId="0" borderId="0" xfId="21" applyFont="1" applyBorder="1" applyAlignment="1">
      <alignment horizontal="right" vertical="center"/>
      <protection/>
    </xf>
    <xf numFmtId="0" fontId="18" fillId="0" borderId="0" xfId="21" applyFont="1" applyFill="1" applyBorder="1" applyAlignment="1">
      <alignment horizontal="left" vertical="center"/>
      <protection/>
    </xf>
    <xf numFmtId="0" fontId="20" fillId="0" borderId="0" xfId="21" applyFont="1" applyFill="1">
      <alignment vertical="center"/>
      <protection/>
    </xf>
    <xf numFmtId="0" fontId="22" fillId="0" borderId="0" xfId="21" applyFont="1" applyFill="1">
      <alignment vertical="center"/>
      <protection/>
    </xf>
    <xf numFmtId="38" fontId="19" fillId="0" borderId="0" xfId="17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21" applyFont="1">
      <alignment vertical="center"/>
      <protection/>
    </xf>
    <xf numFmtId="0" fontId="23" fillId="0" borderId="0" xfId="21" applyFont="1" applyFill="1" applyBorder="1" applyAlignment="1">
      <alignment horizontal="left" vertical="center"/>
      <protection/>
    </xf>
    <xf numFmtId="0" fontId="16" fillId="0" borderId="0" xfId="21" applyFont="1" applyFill="1" applyBorder="1" applyAlignment="1">
      <alignment horizontal="left" vertical="center"/>
      <protection/>
    </xf>
    <xf numFmtId="0" fontId="17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24" fillId="0" borderId="1" xfId="21" applyFont="1" applyFill="1" applyBorder="1" applyAlignment="1">
      <alignment horizontal="distributed" vertical="center"/>
      <protection/>
    </xf>
    <xf numFmtId="0" fontId="25" fillId="0" borderId="2" xfId="21" applyFont="1" applyFill="1" applyBorder="1" applyAlignment="1">
      <alignment horizontal="distributed" vertical="center"/>
      <protection/>
    </xf>
    <xf numFmtId="193" fontId="26" fillId="0" borderId="0" xfId="17" applyNumberFormat="1" applyFont="1" applyFill="1" applyBorder="1" applyAlignment="1">
      <alignment horizontal="right" vertical="center"/>
    </xf>
    <xf numFmtId="38" fontId="26" fillId="0" borderId="0" xfId="17" applyFont="1" applyFill="1" applyBorder="1" applyAlignment="1">
      <alignment horizontal="center" vertical="center"/>
    </xf>
    <xf numFmtId="209" fontId="26" fillId="0" borderId="0" xfId="17" applyNumberFormat="1" applyFont="1" applyFill="1" applyBorder="1" applyAlignment="1">
      <alignment horizontal="right" vertical="center"/>
    </xf>
    <xf numFmtId="0" fontId="26" fillId="0" borderId="0" xfId="21" applyFont="1" applyFill="1" applyBorder="1" applyAlignment="1">
      <alignment horizontal="center" vertical="center"/>
      <protection/>
    </xf>
    <xf numFmtId="0" fontId="24" fillId="0" borderId="3" xfId="21" applyFont="1" applyFill="1" applyBorder="1" applyAlignment="1">
      <alignment horizontal="distributed" vertical="center"/>
      <protection/>
    </xf>
    <xf numFmtId="193" fontId="8" fillId="0" borderId="4" xfId="17" applyNumberFormat="1" applyFont="1" applyFill="1" applyBorder="1" applyAlignment="1">
      <alignment horizontal="right" vertical="center"/>
    </xf>
    <xf numFmtId="38" fontId="8" fillId="0" borderId="4" xfId="17" applyFont="1" applyFill="1" applyBorder="1" applyAlignment="1">
      <alignment horizontal="right" vertical="center"/>
    </xf>
    <xf numFmtId="209" fontId="8" fillId="0" borderId="4" xfId="17" applyNumberFormat="1" applyFont="1" applyFill="1" applyBorder="1" applyAlignment="1">
      <alignment horizontal="right" vertical="center"/>
    </xf>
    <xf numFmtId="0" fontId="8" fillId="0" borderId="4" xfId="21" applyFont="1" applyFill="1" applyBorder="1" applyAlignment="1">
      <alignment horizontal="right" vertical="center"/>
      <protection/>
    </xf>
    <xf numFmtId="0" fontId="24" fillId="0" borderId="2" xfId="21" applyFont="1" applyFill="1" applyBorder="1" applyAlignment="1">
      <alignment horizontal="distributed" vertical="center"/>
      <protection/>
    </xf>
    <xf numFmtId="193" fontId="8" fillId="0" borderId="0" xfId="17" applyNumberFormat="1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209" fontId="8" fillId="0" borderId="0" xfId="17" applyNumberFormat="1" applyFont="1" applyFill="1" applyBorder="1" applyAlignment="1">
      <alignment horizontal="right" vertical="center"/>
    </xf>
    <xf numFmtId="0" fontId="24" fillId="0" borderId="5" xfId="21" applyFont="1" applyFill="1" applyBorder="1" applyAlignment="1">
      <alignment horizontal="distributed" vertical="center"/>
      <protection/>
    </xf>
    <xf numFmtId="193" fontId="8" fillId="0" borderId="6" xfId="17" applyNumberFormat="1" applyFont="1" applyFill="1" applyBorder="1" applyAlignment="1">
      <alignment horizontal="right" vertical="center"/>
    </xf>
    <xf numFmtId="38" fontId="8" fillId="0" borderId="6" xfId="17" applyFont="1" applyFill="1" applyBorder="1" applyAlignment="1">
      <alignment horizontal="right" vertical="center"/>
    </xf>
    <xf numFmtId="209" fontId="8" fillId="0" borderId="6" xfId="17" applyNumberFormat="1" applyFont="1" applyFill="1" applyBorder="1" applyAlignment="1">
      <alignment horizontal="right" vertical="center"/>
    </xf>
    <xf numFmtId="0" fontId="8" fillId="0" borderId="6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10" fillId="0" borderId="0" xfId="21" applyFont="1" applyFill="1">
      <alignment vertical="center"/>
      <protection/>
    </xf>
    <xf numFmtId="0" fontId="0" fillId="0" borderId="0" xfId="21" applyFont="1" applyFill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0" xfId="21" applyFont="1" applyFill="1">
      <alignment vertical="center"/>
      <protection/>
    </xf>
    <xf numFmtId="0" fontId="21" fillId="0" borderId="7" xfId="21" applyFont="1" applyFill="1" applyBorder="1" applyAlignment="1">
      <alignment horizontal="distributed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>
      <alignment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0" fontId="21" fillId="0" borderId="0" xfId="21" applyFont="1" applyFill="1" applyBorder="1" applyAlignment="1">
      <alignment horizontal="distributed" vertical="center"/>
      <protection/>
    </xf>
    <xf numFmtId="0" fontId="21" fillId="0" borderId="6" xfId="21" applyFont="1" applyFill="1" applyBorder="1" applyAlignment="1">
      <alignment horizontal="distributed" vertical="center"/>
      <protection/>
    </xf>
    <xf numFmtId="0" fontId="24" fillId="0" borderId="6" xfId="21" applyFont="1" applyFill="1" applyBorder="1" applyAlignment="1">
      <alignment horizontal="center" vertical="center"/>
      <protection/>
    </xf>
    <xf numFmtId="0" fontId="22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21" applyFont="1" applyBorder="1" applyAlignment="1">
      <alignment horizontal="left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19" fillId="0" borderId="7" xfId="21" applyFont="1" applyBorder="1" applyAlignment="1">
      <alignment horizontal="distributed" vertical="center" wrapText="1"/>
      <protection/>
    </xf>
    <xf numFmtId="0" fontId="19" fillId="0" borderId="0" xfId="21" applyFont="1" applyBorder="1" applyAlignment="1">
      <alignment horizontal="distributed" vertical="center" wrapText="1"/>
      <protection/>
    </xf>
    <xf numFmtId="0" fontId="19" fillId="0" borderId="6" xfId="21" applyFont="1" applyBorder="1" applyAlignment="1">
      <alignment horizontal="distributed" vertical="center" wrapText="1"/>
      <protection/>
    </xf>
    <xf numFmtId="0" fontId="22" fillId="0" borderId="0" xfId="21" applyFo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21" applyFont="1" applyFill="1" applyBorder="1" applyAlignment="1">
      <alignment horizontal="center" vertical="center"/>
      <protection/>
    </xf>
    <xf numFmtId="38" fontId="30" fillId="0" borderId="0" xfId="17" applyFont="1" applyBorder="1" applyAlignment="1">
      <alignment horizontal="right"/>
    </xf>
    <xf numFmtId="0" fontId="24" fillId="0" borderId="0" xfId="21" applyFont="1" applyBorder="1" applyAlignment="1">
      <alignment horizontal="distributed" vertical="center"/>
      <protection/>
    </xf>
    <xf numFmtId="0" fontId="24" fillId="0" borderId="0" xfId="21" applyFont="1" applyBorder="1" applyAlignment="1">
      <alignment horizontal="center" vertical="center" shrinkToFit="1"/>
      <protection/>
    </xf>
    <xf numFmtId="0" fontId="24" fillId="0" borderId="0" xfId="21" applyFont="1" applyBorder="1" applyAlignment="1">
      <alignment vertical="center"/>
      <protection/>
    </xf>
    <xf numFmtId="0" fontId="24" fillId="0" borderId="0" xfId="21" applyFont="1" applyFill="1" applyBorder="1" applyAlignment="1">
      <alignment horizontal="right" vertical="center"/>
      <protection/>
    </xf>
    <xf numFmtId="0" fontId="24" fillId="0" borderId="0" xfId="21" applyFont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right"/>
      <protection/>
    </xf>
    <xf numFmtId="0" fontId="24" fillId="0" borderId="0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right" vertical="center"/>
      <protection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49" fontId="24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0" fontId="0" fillId="0" borderId="0" xfId="21" applyFont="1" applyFill="1" applyBorder="1">
      <alignment vertical="center"/>
      <protection/>
    </xf>
    <xf numFmtId="49" fontId="24" fillId="0" borderId="6" xfId="21" applyNumberFormat="1" applyFont="1" applyFill="1" applyBorder="1" applyAlignment="1">
      <alignment horizontal="right" vertical="center"/>
      <protection/>
    </xf>
    <xf numFmtId="0" fontId="7" fillId="0" borderId="6" xfId="21" applyFont="1" applyFill="1" applyBorder="1" applyAlignment="1">
      <alignment vertical="center"/>
      <protection/>
    </xf>
    <xf numFmtId="0" fontId="0" fillId="0" borderId="6" xfId="21" applyFont="1" applyFill="1" applyBorder="1">
      <alignment vertical="center"/>
      <protection/>
    </xf>
    <xf numFmtId="0" fontId="7" fillId="0" borderId="0" xfId="21" applyFont="1" applyFill="1" applyAlignment="1">
      <alignment horizontal="right"/>
      <protection/>
    </xf>
    <xf numFmtId="0" fontId="31" fillId="0" borderId="0" xfId="21" applyFont="1" applyFill="1" applyBorder="1" applyAlignment="1">
      <alignment horizontal="left" vertical="center"/>
      <protection/>
    </xf>
    <xf numFmtId="0" fontId="0" fillId="0" borderId="0" xfId="21" applyFont="1" applyFill="1">
      <alignment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0" fontId="24" fillId="0" borderId="7" xfId="21" applyFont="1" applyFill="1" applyBorder="1" applyAlignment="1">
      <alignment horizontal="distributed" vertical="center"/>
      <protection/>
    </xf>
    <xf numFmtId="0" fontId="24" fillId="0" borderId="0" xfId="21" applyFont="1" applyFill="1" applyBorder="1" applyAlignment="1">
      <alignment horizontal="distributed" vertical="center"/>
      <protection/>
    </xf>
    <xf numFmtId="0" fontId="24" fillId="0" borderId="6" xfId="21" applyFont="1" applyFill="1" applyBorder="1" applyAlignment="1">
      <alignment horizontal="distributed" vertical="center"/>
      <protection/>
    </xf>
    <xf numFmtId="0" fontId="8" fillId="0" borderId="7" xfId="21" applyFont="1" applyBorder="1" applyAlignment="1">
      <alignment horizontal="distributed" vertical="center" wrapText="1"/>
      <protection/>
    </xf>
    <xf numFmtId="0" fontId="8" fillId="0" borderId="0" xfId="21" applyFont="1" applyBorder="1" applyAlignment="1">
      <alignment horizontal="distributed" vertical="center" wrapText="1"/>
      <protection/>
    </xf>
    <xf numFmtId="0" fontId="8" fillId="0" borderId="6" xfId="21" applyFont="1" applyBorder="1" applyAlignment="1">
      <alignment horizontal="distributed" vertical="center" wrapText="1"/>
      <protection/>
    </xf>
    <xf numFmtId="0" fontId="8" fillId="0" borderId="0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20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24" fillId="0" borderId="8" xfId="21" applyFont="1" applyFill="1" applyBorder="1" applyAlignment="1">
      <alignment horizontal="center" vertical="center"/>
      <protection/>
    </xf>
    <xf numFmtId="0" fontId="24" fillId="0" borderId="9" xfId="21" applyFont="1" applyFill="1" applyBorder="1" applyAlignment="1">
      <alignment horizontal="distributed" vertical="center"/>
      <protection/>
    </xf>
    <xf numFmtId="0" fontId="25" fillId="0" borderId="9" xfId="21" applyFont="1" applyFill="1" applyBorder="1" applyAlignment="1">
      <alignment horizontal="distributed" vertical="center"/>
      <protection/>
    </xf>
    <xf numFmtId="193" fontId="25" fillId="0" borderId="10" xfId="17" applyNumberFormat="1" applyFont="1" applyFill="1" applyBorder="1" applyAlignment="1">
      <alignment horizontal="right" vertical="center"/>
    </xf>
    <xf numFmtId="193" fontId="25" fillId="0" borderId="9" xfId="17" applyNumberFormat="1" applyFont="1" applyFill="1" applyBorder="1" applyAlignment="1">
      <alignment horizontal="right" vertical="center"/>
    </xf>
    <xf numFmtId="192" fontId="25" fillId="0" borderId="9" xfId="17" applyNumberFormat="1" applyFont="1" applyFill="1" applyBorder="1" applyAlignment="1">
      <alignment horizontal="right" vertical="center"/>
    </xf>
    <xf numFmtId="193" fontId="24" fillId="0" borderId="11" xfId="17" applyNumberFormat="1" applyFont="1" applyFill="1" applyBorder="1" applyAlignment="1">
      <alignment horizontal="right" vertical="center"/>
    </xf>
    <xf numFmtId="193" fontId="24" fillId="0" borderId="0" xfId="17" applyNumberFormat="1" applyFont="1" applyFill="1" applyBorder="1" applyAlignment="1">
      <alignment horizontal="right" vertical="center"/>
    </xf>
    <xf numFmtId="192" fontId="24" fillId="0" borderId="0" xfId="17" applyNumberFormat="1" applyFont="1" applyFill="1" applyBorder="1" applyAlignment="1">
      <alignment horizontal="right" vertical="center"/>
    </xf>
    <xf numFmtId="193" fontId="24" fillId="0" borderId="12" xfId="17" applyNumberFormat="1" applyFont="1" applyFill="1" applyBorder="1" applyAlignment="1">
      <alignment horizontal="right" vertical="center"/>
    </xf>
    <xf numFmtId="193" fontId="24" fillId="0" borderId="6" xfId="17" applyNumberFormat="1" applyFont="1" applyFill="1" applyBorder="1" applyAlignment="1">
      <alignment horizontal="right" vertical="center"/>
    </xf>
    <xf numFmtId="192" fontId="24" fillId="0" borderId="6" xfId="17" applyNumberFormat="1" applyFont="1" applyFill="1" applyBorder="1" applyAlignment="1">
      <alignment horizontal="right" vertical="center"/>
    </xf>
    <xf numFmtId="0" fontId="20" fillId="0" borderId="0" xfId="21" applyFont="1" applyFill="1" applyAlignment="1">
      <alignment horizontal="right" vertical="center"/>
      <protection/>
    </xf>
    <xf numFmtId="177" fontId="20" fillId="0" borderId="0" xfId="21" applyNumberFormat="1" applyFont="1" applyFill="1" applyAlignment="1">
      <alignment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0" xfId="21" applyFont="1" applyFill="1" applyBorder="1" applyAlignment="1">
      <alignment horizontal="right" vertical="top"/>
      <protection/>
    </xf>
    <xf numFmtId="189" fontId="19" fillId="0" borderId="0" xfId="17" applyNumberFormat="1" applyFont="1" applyFill="1" applyBorder="1" applyAlignment="1">
      <alignment horizontal="right" vertical="center"/>
    </xf>
    <xf numFmtId="0" fontId="20" fillId="0" borderId="0" xfId="21" applyFont="1" applyFill="1" applyBorder="1" applyAlignment="1">
      <alignment vertical="center"/>
      <protection/>
    </xf>
    <xf numFmtId="0" fontId="7" fillId="0" borderId="0" xfId="0" applyFont="1" applyFill="1" applyBorder="1" applyAlignment="1">
      <alignment/>
    </xf>
    <xf numFmtId="0" fontId="32" fillId="0" borderId="0" xfId="21" applyFont="1" applyFill="1" applyBorder="1">
      <alignment vertical="center"/>
      <protection/>
    </xf>
    <xf numFmtId="0" fontId="32" fillId="0" borderId="0" xfId="21" applyFont="1" applyFill="1">
      <alignment vertical="center"/>
      <protection/>
    </xf>
    <xf numFmtId="0" fontId="33" fillId="0" borderId="0" xfId="21" applyFont="1" applyFill="1">
      <alignment vertical="center"/>
      <protection/>
    </xf>
    <xf numFmtId="186" fontId="19" fillId="0" borderId="0" xfId="21" applyNumberFormat="1" applyFont="1" applyFill="1" applyBorder="1" applyAlignment="1">
      <alignment horizontal="left" vertical="center"/>
      <protection/>
    </xf>
    <xf numFmtId="186" fontId="19" fillId="0" borderId="0" xfId="21" applyNumberFormat="1" applyFont="1" applyFill="1" applyAlignment="1">
      <alignment vertical="center"/>
      <protection/>
    </xf>
    <xf numFmtId="186" fontId="19" fillId="0" borderId="0" xfId="21" applyNumberFormat="1" applyFont="1" applyFill="1" applyBorder="1" applyAlignment="1">
      <alignment vertical="center"/>
      <protection/>
    </xf>
    <xf numFmtId="186" fontId="20" fillId="0" borderId="0" xfId="21" applyNumberFormat="1" applyFont="1" applyFill="1" applyAlignment="1">
      <alignment vertical="center"/>
      <protection/>
    </xf>
    <xf numFmtId="0" fontId="34" fillId="0" borderId="0" xfId="21" applyFont="1" applyFill="1" applyAlignment="1">
      <alignment vertical="center"/>
      <protection/>
    </xf>
    <xf numFmtId="0" fontId="34" fillId="0" borderId="0" xfId="21" applyFont="1" applyFill="1">
      <alignment vertical="center"/>
      <protection/>
    </xf>
    <xf numFmtId="0" fontId="8" fillId="0" borderId="0" xfId="21" applyFont="1" applyFill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0" fillId="0" borderId="0" xfId="21" applyFont="1" applyFill="1" applyBorder="1" applyAlignment="1">
      <alignment vertical="center"/>
      <protection/>
    </xf>
    <xf numFmtId="0" fontId="9" fillId="0" borderId="0" xfId="21" applyFont="1" applyFill="1" applyBorder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38" fontId="9" fillId="0" borderId="0" xfId="17" applyFont="1" applyFill="1" applyBorder="1" applyAlignment="1">
      <alignment horizontal="right" vertical="center"/>
    </xf>
    <xf numFmtId="0" fontId="7" fillId="0" borderId="0" xfId="21" applyFont="1" applyFill="1" applyBorder="1">
      <alignment vertical="center"/>
      <protection/>
    </xf>
    <xf numFmtId="0" fontId="9" fillId="0" borderId="0" xfId="21" applyFont="1" applyFill="1">
      <alignment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right"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0" fontId="36" fillId="0" borderId="0" xfId="21" applyFont="1" applyFill="1">
      <alignment vertical="center"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21" applyFont="1" applyBorder="1" applyAlignment="1">
      <alignment horizontal="left" vertical="center"/>
      <protection/>
    </xf>
    <xf numFmtId="0" fontId="23" fillId="0" borderId="0" xfId="21" applyFont="1" applyBorder="1" applyAlignment="1">
      <alignment horizontal="left" vertical="center"/>
      <protection/>
    </xf>
    <xf numFmtId="0" fontId="23" fillId="0" borderId="0" xfId="21" applyFont="1" applyAlignment="1">
      <alignment horizontal="left" vertical="center"/>
      <protection/>
    </xf>
    <xf numFmtId="0" fontId="36" fillId="0" borderId="0" xfId="21" applyFo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190" fontId="38" fillId="0" borderId="17" xfId="21" applyNumberFormat="1" applyFont="1" applyFill="1" applyBorder="1" applyAlignment="1">
      <alignment horizontal="right" vertical="center"/>
      <protection/>
    </xf>
    <xf numFmtId="190" fontId="38" fillId="0" borderId="7" xfId="21" applyNumberFormat="1" applyFont="1" applyFill="1" applyBorder="1" applyAlignment="1">
      <alignment horizontal="right" vertical="center"/>
      <protection/>
    </xf>
    <xf numFmtId="190" fontId="38" fillId="0" borderId="18" xfId="21" applyNumberFormat="1" applyFont="1" applyFill="1" applyBorder="1" applyAlignment="1">
      <alignment horizontal="right" vertical="center"/>
      <protection/>
    </xf>
    <xf numFmtId="38" fontId="8" fillId="0" borderId="11" xfId="17" applyFont="1" applyFill="1" applyBorder="1" applyAlignment="1">
      <alignment horizontal="right" vertical="center" shrinkToFit="1"/>
    </xf>
    <xf numFmtId="38" fontId="8" fillId="0" borderId="0" xfId="17" applyFont="1" applyFill="1" applyBorder="1" applyAlignment="1">
      <alignment horizontal="right" vertical="center" shrinkToFit="1"/>
    </xf>
    <xf numFmtId="38" fontId="8" fillId="0" borderId="2" xfId="17" applyFont="1" applyFill="1" applyBorder="1" applyAlignment="1">
      <alignment horizontal="right" vertical="center" shrinkToFit="1"/>
    </xf>
    <xf numFmtId="0" fontId="8" fillId="0" borderId="19" xfId="21" applyFont="1" applyFill="1" applyBorder="1" applyAlignment="1">
      <alignment horizontal="left" vertical="center"/>
      <protection/>
    </xf>
    <xf numFmtId="38" fontId="8" fillId="0" borderId="14" xfId="17" applyFont="1" applyFill="1" applyBorder="1" applyAlignment="1">
      <alignment horizontal="right" vertical="center" shrinkToFit="1"/>
    </xf>
    <xf numFmtId="38" fontId="8" fillId="0" borderId="19" xfId="17" applyFont="1" applyFill="1" applyBorder="1" applyAlignment="1">
      <alignment horizontal="right" vertical="center" shrinkToFit="1"/>
    </xf>
    <xf numFmtId="38" fontId="8" fillId="0" borderId="20" xfId="17" applyFont="1" applyFill="1" applyBorder="1" applyAlignment="1">
      <alignment horizontal="right" vertical="center" shrinkToFit="1"/>
    </xf>
    <xf numFmtId="0" fontId="9" fillId="0" borderId="19" xfId="21" applyFont="1" applyFill="1" applyBorder="1" applyAlignment="1">
      <alignment horizontal="left" vertical="center" wrapText="1"/>
      <protection/>
    </xf>
    <xf numFmtId="38" fontId="8" fillId="0" borderId="21" xfId="17" applyFont="1" applyFill="1" applyBorder="1" applyAlignment="1">
      <alignment horizontal="right" vertical="center" shrinkToFit="1"/>
    </xf>
    <xf numFmtId="38" fontId="8" fillId="0" borderId="22" xfId="17" applyFont="1" applyFill="1" applyBorder="1" applyAlignment="1">
      <alignment horizontal="right" vertical="center" shrinkToFit="1"/>
    </xf>
    <xf numFmtId="38" fontId="8" fillId="0" borderId="23" xfId="17" applyFont="1" applyFill="1" applyBorder="1" applyAlignment="1">
      <alignment horizontal="right" vertical="center" shrinkToFit="1"/>
    </xf>
    <xf numFmtId="38" fontId="8" fillId="0" borderId="24" xfId="17" applyFont="1" applyFill="1" applyBorder="1" applyAlignment="1">
      <alignment horizontal="right" vertical="center" shrinkToFit="1"/>
    </xf>
    <xf numFmtId="38" fontId="8" fillId="0" borderId="25" xfId="17" applyFont="1" applyFill="1" applyBorder="1" applyAlignment="1">
      <alignment horizontal="right" vertical="center" shrinkToFit="1"/>
    </xf>
    <xf numFmtId="38" fontId="8" fillId="0" borderId="26" xfId="17" applyFont="1" applyFill="1" applyBorder="1" applyAlignment="1">
      <alignment horizontal="right" vertical="center" shrinkToFit="1"/>
    </xf>
    <xf numFmtId="0" fontId="24" fillId="0" borderId="0" xfId="21" applyFont="1" applyFill="1" applyBorder="1" applyAlignment="1">
      <alignment vertical="center"/>
      <protection/>
    </xf>
    <xf numFmtId="0" fontId="24" fillId="0" borderId="6" xfId="21" applyFont="1" applyFill="1" applyBorder="1" applyAlignment="1">
      <alignment vertical="center"/>
      <protection/>
    </xf>
    <xf numFmtId="0" fontId="24" fillId="0" borderId="6" xfId="21" applyFont="1" applyFill="1" applyBorder="1" applyAlignment="1">
      <alignment horizontal="left" vertical="center"/>
      <protection/>
    </xf>
    <xf numFmtId="0" fontId="24" fillId="0" borderId="7" xfId="21" applyFont="1" applyFill="1" applyBorder="1" applyAlignment="1">
      <alignment horizontal="center" vertical="center"/>
      <protection/>
    </xf>
    <xf numFmtId="0" fontId="24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24" fillId="0" borderId="12" xfId="21" applyFont="1" applyFill="1" applyBorder="1" applyAlignment="1">
      <alignment horizontal="center" vertical="center"/>
      <protection/>
    </xf>
    <xf numFmtId="0" fontId="24" fillId="0" borderId="6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0" fontId="8" fillId="0" borderId="6" xfId="21" applyFont="1" applyBorder="1" applyAlignment="1">
      <alignment horizontal="right" vertical="center"/>
      <protection/>
    </xf>
    <xf numFmtId="0" fontId="24" fillId="0" borderId="17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24" fillId="0" borderId="1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16" fillId="0" borderId="0" xfId="21" applyFont="1" applyFill="1" applyBorder="1" applyAlignment="1">
      <alignment horizontal="left" vertical="center"/>
      <protection/>
    </xf>
    <xf numFmtId="0" fontId="24" fillId="0" borderId="27" xfId="21" applyFont="1" applyFill="1" applyBorder="1" applyAlignment="1">
      <alignment horizontal="center" vertical="center"/>
      <protection/>
    </xf>
    <xf numFmtId="0" fontId="8" fillId="0" borderId="11" xfId="21" applyFont="1" applyBorder="1" applyAlignment="1">
      <alignment horizontal="left" vertical="center" shrinkToFit="1"/>
      <protection/>
    </xf>
    <xf numFmtId="0" fontId="8" fillId="0" borderId="2" xfId="21" applyFont="1" applyBorder="1" applyAlignment="1">
      <alignment horizontal="left" vertical="center" shrinkToFit="1"/>
      <protection/>
    </xf>
    <xf numFmtId="0" fontId="8" fillId="0" borderId="0" xfId="21" applyFont="1" applyBorder="1" applyAlignment="1">
      <alignment horizontal="left" vertical="center" shrinkToFit="1"/>
      <protection/>
    </xf>
    <xf numFmtId="0" fontId="7" fillId="0" borderId="0" xfId="21" applyFont="1" applyBorder="1" applyAlignment="1">
      <alignment horizontal="distributed" vertical="center" wrapText="1"/>
      <protection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 vertical="center"/>
    </xf>
    <xf numFmtId="0" fontId="8" fillId="0" borderId="28" xfId="21" applyFont="1" applyFill="1" applyBorder="1" applyAlignment="1">
      <alignment horizontal="center" vertical="center" wrapText="1"/>
      <protection/>
    </xf>
    <xf numFmtId="0" fontId="8" fillId="0" borderId="27" xfId="2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8" fillId="0" borderId="29" xfId="21" applyFont="1" applyFill="1" applyBorder="1" applyAlignment="1">
      <alignment horizontal="left" vertical="center"/>
      <protection/>
    </xf>
    <xf numFmtId="0" fontId="16" fillId="0" borderId="0" xfId="21" applyFont="1" applyBorder="1" applyAlignment="1">
      <alignment horizontal="left" vertical="center"/>
      <protection/>
    </xf>
    <xf numFmtId="0" fontId="8" fillId="0" borderId="0" xfId="21" applyFont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24" fillId="0" borderId="28" xfId="21" applyFont="1" applyFill="1" applyBorder="1" applyAlignment="1">
      <alignment horizontal="distributed" vertical="center"/>
      <protection/>
    </xf>
    <xf numFmtId="0" fontId="24" fillId="0" borderId="1" xfId="21" applyFont="1" applyFill="1" applyBorder="1" applyAlignment="1">
      <alignment horizontal="distributed" vertical="center"/>
      <protection/>
    </xf>
    <xf numFmtId="0" fontId="24" fillId="0" borderId="28" xfId="21" applyFont="1" applyFill="1" applyBorder="1" applyAlignment="1">
      <alignment horizontal="center" vertical="center"/>
      <protection/>
    </xf>
    <xf numFmtId="0" fontId="24" fillId="0" borderId="1" xfId="21" applyFont="1" applyFill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center" vertical="center" wrapText="1"/>
      <protection/>
    </xf>
    <xf numFmtId="0" fontId="8" fillId="0" borderId="2" xfId="21" applyFont="1" applyBorder="1" applyAlignment="1">
      <alignment horizontal="center" vertical="center" wrapText="1"/>
      <protection/>
    </xf>
    <xf numFmtId="194" fontId="8" fillId="0" borderId="11" xfId="21" applyNumberFormat="1" applyFont="1" applyFill="1" applyBorder="1" applyAlignment="1">
      <alignment vertical="center" wrapText="1"/>
      <protection/>
    </xf>
    <xf numFmtId="194" fontId="8" fillId="0" borderId="0" xfId="21" applyNumberFormat="1" applyFont="1" applyFill="1" applyBorder="1" applyAlignment="1">
      <alignment vertical="center" wrapText="1"/>
      <protection/>
    </xf>
    <xf numFmtId="0" fontId="8" fillId="0" borderId="0" xfId="21" applyFont="1" applyBorder="1" applyAlignment="1">
      <alignment horizontal="distributed" vertical="center" wrapText="1"/>
      <protection/>
    </xf>
    <xf numFmtId="0" fontId="24" fillId="0" borderId="7" xfId="21" applyFont="1" applyFill="1" applyBorder="1" applyAlignment="1">
      <alignment horizontal="left" vertical="center"/>
      <protection/>
    </xf>
    <xf numFmtId="0" fontId="24" fillId="0" borderId="7" xfId="21" applyFont="1" applyFill="1" applyBorder="1" applyAlignment="1">
      <alignment vertical="center"/>
      <protection/>
    </xf>
    <xf numFmtId="0" fontId="8" fillId="0" borderId="6" xfId="21" applyFont="1" applyFill="1" applyBorder="1" applyAlignment="1">
      <alignment horizontal="right" vertical="center"/>
      <protection/>
    </xf>
    <xf numFmtId="0" fontId="24" fillId="0" borderId="0" xfId="21" applyFont="1" applyFill="1" applyBorder="1" applyAlignment="1">
      <alignment horizontal="right" vertical="center"/>
      <protection/>
    </xf>
    <xf numFmtId="0" fontId="24" fillId="0" borderId="7" xfId="21" applyFont="1" applyFill="1" applyBorder="1" applyAlignment="1">
      <alignment horizontal="right" vertical="center"/>
      <protection/>
    </xf>
    <xf numFmtId="0" fontId="24" fillId="0" borderId="6" xfId="21" applyFont="1" applyFill="1" applyBorder="1" applyAlignment="1">
      <alignment horizontal="right" vertical="center"/>
      <protection/>
    </xf>
    <xf numFmtId="0" fontId="7" fillId="0" borderId="7" xfId="21" applyFont="1" applyBorder="1" applyAlignment="1">
      <alignment horizontal="distributed" vertical="center" wrapText="1"/>
      <protection/>
    </xf>
    <xf numFmtId="0" fontId="8" fillId="0" borderId="27" xfId="21" applyFont="1" applyBorder="1" applyAlignment="1">
      <alignment horizontal="center" vertical="center" wrapText="1" shrinkToFit="1"/>
      <protection/>
    </xf>
    <xf numFmtId="0" fontId="8" fillId="0" borderId="1" xfId="21" applyFont="1" applyBorder="1" applyAlignment="1">
      <alignment horizontal="center" vertical="center" wrapText="1" shrinkToFit="1"/>
      <protection/>
    </xf>
    <xf numFmtId="0" fontId="8" fillId="0" borderId="29" xfId="21" applyFont="1" applyFill="1" applyBorder="1" applyAlignment="1">
      <alignment horizontal="right" vertical="center"/>
      <protection/>
    </xf>
    <xf numFmtId="0" fontId="0" fillId="0" borderId="6" xfId="21" applyFont="1" applyBorder="1" applyAlignment="1">
      <alignment horizontal="left" vertical="center"/>
      <protection/>
    </xf>
    <xf numFmtId="0" fontId="8" fillId="0" borderId="28" xfId="21" applyFont="1" applyBorder="1" applyAlignment="1">
      <alignment horizontal="center" vertical="center" shrinkToFit="1"/>
      <protection/>
    </xf>
    <xf numFmtId="0" fontId="8" fillId="0" borderId="27" xfId="21" applyFont="1" applyBorder="1" applyAlignment="1">
      <alignment horizontal="center" vertical="center" shrinkToFit="1"/>
      <protection/>
    </xf>
    <xf numFmtId="194" fontId="8" fillId="0" borderId="17" xfId="21" applyNumberFormat="1" applyFont="1" applyFill="1" applyBorder="1" applyAlignment="1">
      <alignment vertical="center" wrapText="1"/>
      <protection/>
    </xf>
    <xf numFmtId="194" fontId="8" fillId="0" borderId="7" xfId="21" applyNumberFormat="1" applyFont="1" applyFill="1" applyBorder="1" applyAlignment="1">
      <alignment vertical="center" wrapText="1"/>
      <protection/>
    </xf>
    <xf numFmtId="0" fontId="8" fillId="0" borderId="28" xfId="21" applyFont="1" applyBorder="1" applyAlignment="1">
      <alignment horizontal="center" vertical="center" wrapText="1" shrinkToFit="1"/>
      <protection/>
    </xf>
    <xf numFmtId="0" fontId="8" fillId="0" borderId="17" xfId="21" applyFont="1" applyBorder="1" applyAlignment="1">
      <alignment horizontal="left" vertical="center" shrinkToFit="1"/>
      <protection/>
    </xf>
    <xf numFmtId="0" fontId="8" fillId="0" borderId="18" xfId="21" applyFont="1" applyBorder="1" applyAlignment="1">
      <alignment horizontal="left" vertical="center" shrinkToFit="1"/>
      <protection/>
    </xf>
    <xf numFmtId="0" fontId="28" fillId="0" borderId="28" xfId="21" applyFont="1" applyBorder="1" applyAlignment="1">
      <alignment horizontal="center" vertical="center" shrinkToFit="1"/>
      <protection/>
    </xf>
    <xf numFmtId="0" fontId="28" fillId="0" borderId="27" xfId="21" applyFont="1" applyBorder="1" applyAlignment="1">
      <alignment horizontal="center" vertical="center" shrinkToFit="1"/>
      <protection/>
    </xf>
    <xf numFmtId="0" fontId="28" fillId="0" borderId="1" xfId="21" applyFont="1" applyBorder="1" applyAlignment="1">
      <alignment horizontal="center" vertical="center" shrinkToFit="1"/>
      <protection/>
    </xf>
    <xf numFmtId="0" fontId="7" fillId="0" borderId="6" xfId="21" applyFont="1" applyBorder="1" applyAlignment="1">
      <alignment horizontal="distributed" vertical="center" wrapText="1"/>
      <protection/>
    </xf>
    <xf numFmtId="0" fontId="8" fillId="0" borderId="1" xfId="21" applyFont="1" applyBorder="1" applyAlignment="1">
      <alignment horizontal="center" vertical="center" shrinkToFit="1"/>
      <protection/>
    </xf>
    <xf numFmtId="0" fontId="8" fillId="0" borderId="12" xfId="21" applyFont="1" applyBorder="1" applyAlignment="1">
      <alignment horizontal="left" vertical="center" shrinkToFit="1"/>
      <protection/>
    </xf>
    <xf numFmtId="0" fontId="8" fillId="0" borderId="5" xfId="21" applyFont="1" applyBorder="1" applyAlignment="1">
      <alignment horizontal="left" vertical="center" shrinkToFit="1"/>
      <protection/>
    </xf>
    <xf numFmtId="0" fontId="8" fillId="0" borderId="7" xfId="21" applyFont="1" applyBorder="1" applyAlignment="1">
      <alignment horizontal="left" vertical="center" shrinkToFit="1"/>
      <protection/>
    </xf>
    <xf numFmtId="0" fontId="8" fillId="0" borderId="6" xfId="21" applyFont="1" applyBorder="1" applyAlignment="1">
      <alignment horizontal="left" vertical="center" shrinkToFit="1"/>
      <protection/>
    </xf>
    <xf numFmtId="0" fontId="8" fillId="0" borderId="17" xfId="21" applyFont="1" applyBorder="1" applyAlignment="1">
      <alignment horizontal="center" vertical="center" wrapText="1"/>
      <protection/>
    </xf>
    <xf numFmtId="0" fontId="8" fillId="0" borderId="7" xfId="21" applyFont="1" applyBorder="1" applyAlignment="1">
      <alignment horizontal="center" vertical="center" wrapText="1"/>
      <protection/>
    </xf>
    <xf numFmtId="0" fontId="8" fillId="0" borderId="18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8" fillId="0" borderId="6" xfId="21" applyFont="1" applyBorder="1" applyAlignment="1">
      <alignment horizontal="center" vertical="center" wrapText="1"/>
      <protection/>
    </xf>
    <xf numFmtId="0" fontId="8" fillId="0" borderId="5" xfId="21" applyFont="1" applyBorder="1" applyAlignment="1">
      <alignment horizontal="center" vertical="center" wrapText="1"/>
      <protection/>
    </xf>
    <xf numFmtId="194" fontId="8" fillId="0" borderId="12" xfId="21" applyNumberFormat="1" applyFont="1" applyFill="1" applyBorder="1" applyAlignment="1">
      <alignment horizontal="right" vertical="center" wrapText="1"/>
      <protection/>
    </xf>
    <xf numFmtId="194" fontId="8" fillId="0" borderId="6" xfId="21" applyNumberFormat="1" applyFont="1" applyFill="1" applyBorder="1" applyAlignment="1">
      <alignment horizontal="right" vertical="center" wrapText="1"/>
      <protection/>
    </xf>
    <xf numFmtId="194" fontId="8" fillId="0" borderId="11" xfId="21" applyNumberFormat="1" applyFont="1" applyFill="1" applyBorder="1" applyAlignment="1">
      <alignment horizontal="right" vertical="center" wrapText="1"/>
      <protection/>
    </xf>
    <xf numFmtId="194" fontId="8" fillId="0" borderId="0" xfId="21" applyNumberFormat="1" applyFont="1" applyFill="1" applyBorder="1" applyAlignment="1">
      <alignment horizontal="right" vertical="center" wrapText="1"/>
      <protection/>
    </xf>
    <xf numFmtId="0" fontId="24" fillId="0" borderId="29" xfId="21" applyFont="1" applyFill="1" applyBorder="1" applyAlignment="1">
      <alignment horizontal="distributed" vertical="center"/>
      <protection/>
    </xf>
    <xf numFmtId="0" fontId="0" fillId="0" borderId="29" xfId="21" applyFont="1" applyFill="1" applyBorder="1" applyAlignment="1">
      <alignment horizontal="distributed" vertical="center"/>
      <protection/>
    </xf>
    <xf numFmtId="0" fontId="0" fillId="0" borderId="30" xfId="21" applyFont="1" applyFill="1" applyBorder="1" applyAlignment="1">
      <alignment horizontal="distributed" vertical="center"/>
      <protection/>
    </xf>
    <xf numFmtId="0" fontId="0" fillId="0" borderId="13" xfId="21" applyFont="1" applyFill="1" applyBorder="1" applyAlignment="1">
      <alignment horizontal="distributed" vertical="center"/>
      <protection/>
    </xf>
    <xf numFmtId="0" fontId="0" fillId="0" borderId="31" xfId="21" applyFont="1" applyFill="1" applyBorder="1" applyAlignment="1">
      <alignment horizontal="distributed" vertical="center"/>
      <protection/>
    </xf>
    <xf numFmtId="0" fontId="24" fillId="0" borderId="32" xfId="21" applyFont="1" applyFill="1" applyBorder="1" applyAlignment="1">
      <alignment horizontal="center" vertical="center"/>
      <protection/>
    </xf>
    <xf numFmtId="0" fontId="24" fillId="0" borderId="8" xfId="21" applyFont="1" applyFill="1" applyBorder="1" applyAlignment="1">
      <alignment horizontal="center" vertical="center"/>
      <protection/>
    </xf>
    <xf numFmtId="0" fontId="9" fillId="0" borderId="32" xfId="21" applyFont="1" applyFill="1" applyBorder="1" applyAlignment="1">
      <alignment horizontal="center" vertical="center" wrapText="1"/>
      <protection/>
    </xf>
    <xf numFmtId="0" fontId="9" fillId="0" borderId="8" xfId="21" applyFont="1" applyFill="1" applyBorder="1" applyAlignment="1">
      <alignment horizontal="center" vertical="center" wrapText="1"/>
      <protection/>
    </xf>
    <xf numFmtId="0" fontId="0" fillId="0" borderId="6" xfId="21" applyFont="1" applyFill="1" applyBorder="1" applyAlignment="1">
      <alignment horizontal="left" vertical="center"/>
      <protection/>
    </xf>
    <xf numFmtId="0" fontId="9" fillId="0" borderId="28" xfId="21" applyFont="1" applyFill="1" applyBorder="1" applyAlignment="1">
      <alignment horizontal="center" vertical="center" wrapText="1"/>
      <protection/>
    </xf>
    <xf numFmtId="0" fontId="9" fillId="0" borderId="14" xfId="21" applyFont="1" applyFill="1" applyBorder="1" applyAlignment="1">
      <alignment horizontal="center" vertical="center" wrapText="1"/>
      <protection/>
    </xf>
    <xf numFmtId="190" fontId="8" fillId="0" borderId="0" xfId="17" applyNumberFormat="1" applyFont="1" applyFill="1" applyBorder="1" applyAlignment="1">
      <alignment horizontal="right" vertical="center"/>
    </xf>
    <xf numFmtId="177" fontId="8" fillId="0" borderId="6" xfId="17" applyNumberFormat="1" applyFont="1" applyFill="1" applyBorder="1" applyAlignment="1">
      <alignment horizontal="right" vertical="center"/>
    </xf>
    <xf numFmtId="0" fontId="8" fillId="0" borderId="33" xfId="21" applyFont="1" applyFill="1" applyBorder="1" applyAlignment="1">
      <alignment horizontal="center" vertical="center"/>
      <protection/>
    </xf>
    <xf numFmtId="0" fontId="8" fillId="0" borderId="29" xfId="21" applyFont="1" applyFill="1" applyBorder="1" applyAlignment="1">
      <alignment horizontal="center" vertical="center"/>
      <protection/>
    </xf>
    <xf numFmtId="0" fontId="8" fillId="0" borderId="30" xfId="21" applyFont="1" applyFill="1" applyBorder="1" applyAlignment="1">
      <alignment horizontal="center" vertical="center"/>
      <protection/>
    </xf>
    <xf numFmtId="0" fontId="8" fillId="0" borderId="34" xfId="21" applyFont="1" applyFill="1" applyBorder="1" applyAlignment="1">
      <alignment horizontal="right" vertical="top"/>
      <protection/>
    </xf>
    <xf numFmtId="0" fontId="8" fillId="0" borderId="13" xfId="21" applyFont="1" applyFill="1" applyBorder="1" applyAlignment="1">
      <alignment horizontal="right" vertical="top"/>
      <protection/>
    </xf>
    <xf numFmtId="0" fontId="8" fillId="0" borderId="31" xfId="21" applyFont="1" applyFill="1" applyBorder="1" applyAlignment="1">
      <alignment horizontal="right" vertical="top"/>
      <protection/>
    </xf>
    <xf numFmtId="177" fontId="8" fillId="0" borderId="0" xfId="17" applyNumberFormat="1" applyFont="1" applyFill="1" applyBorder="1" applyAlignment="1">
      <alignment horizontal="right" vertical="center"/>
    </xf>
    <xf numFmtId="190" fontId="8" fillId="0" borderId="7" xfId="17" applyNumberFormat="1" applyFont="1" applyFill="1" applyBorder="1" applyAlignment="1">
      <alignment horizontal="right" vertical="center"/>
    </xf>
    <xf numFmtId="0" fontId="8" fillId="0" borderId="33" xfId="21" applyFont="1" applyFill="1" applyBorder="1" applyAlignment="1">
      <alignment horizontal="center" vertical="center" wrapText="1"/>
      <protection/>
    </xf>
    <xf numFmtId="0" fontId="8" fillId="0" borderId="29" xfId="21" applyFont="1" applyFill="1" applyBorder="1" applyAlignment="1">
      <alignment horizontal="center" vertical="center" wrapText="1"/>
      <protection/>
    </xf>
    <xf numFmtId="0" fontId="8" fillId="0" borderId="13" xfId="21" applyFont="1" applyFill="1" applyBorder="1" applyAlignment="1">
      <alignment horizontal="left"/>
      <protection/>
    </xf>
    <xf numFmtId="0" fontId="8" fillId="0" borderId="31" xfId="21" applyFont="1" applyFill="1" applyBorder="1" applyAlignment="1">
      <alignment horizontal="left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18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7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35" fillId="0" borderId="11" xfId="21" applyFont="1" applyFill="1" applyBorder="1" applyAlignment="1">
      <alignment horizontal="center" vertical="center"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35" fillId="0" borderId="2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right"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38" fontId="8" fillId="0" borderId="10" xfId="17" applyFont="1" applyFill="1" applyBorder="1" applyAlignment="1">
      <alignment horizontal="right" vertical="center"/>
    </xf>
    <xf numFmtId="38" fontId="8" fillId="0" borderId="9" xfId="17" applyFont="1" applyFill="1" applyBorder="1" applyAlignment="1">
      <alignment horizontal="right" vertical="center"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38" fontId="8" fillId="0" borderId="6" xfId="17" applyFont="1" applyFill="1" applyBorder="1" applyAlignment="1">
      <alignment horizontal="center" vertical="center"/>
    </xf>
    <xf numFmtId="0" fontId="8" fillId="0" borderId="35" xfId="21" applyFont="1" applyFill="1" applyBorder="1" applyAlignment="1">
      <alignment horizontal="right" vertical="center"/>
      <protection/>
    </xf>
    <xf numFmtId="0" fontId="8" fillId="0" borderId="36" xfId="21" applyFont="1" applyFill="1" applyBorder="1" applyAlignment="1">
      <alignment horizontal="right" vertical="center"/>
      <protection/>
    </xf>
    <xf numFmtId="0" fontId="8" fillId="0" borderId="3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38" xfId="21" applyFont="1" applyFill="1" applyBorder="1" applyAlignment="1">
      <alignment horizontal="right" vertical="center"/>
      <protection/>
    </xf>
    <xf numFmtId="0" fontId="8" fillId="0" borderId="17" xfId="21" applyFont="1" applyFill="1" applyBorder="1" applyAlignment="1">
      <alignment horizontal="right" vertical="center"/>
      <protection/>
    </xf>
    <xf numFmtId="0" fontId="9" fillId="0" borderId="7" xfId="21" applyFont="1" applyFill="1" applyBorder="1" applyAlignment="1">
      <alignment horizontal="center" vertical="center" shrinkToFit="1"/>
      <protection/>
    </xf>
    <xf numFmtId="0" fontId="9" fillId="0" borderId="0" xfId="21" applyFont="1" applyFill="1" applyBorder="1" applyAlignment="1">
      <alignment horizontal="center" vertical="center" shrinkToFit="1"/>
      <protection/>
    </xf>
    <xf numFmtId="0" fontId="9" fillId="0" borderId="6" xfId="21" applyFont="1" applyFill="1" applyBorder="1" applyAlignment="1">
      <alignment horizontal="center" vertical="center" shrinkToFit="1"/>
      <protection/>
    </xf>
    <xf numFmtId="0" fontId="8" fillId="0" borderId="28" xfId="21" applyFont="1" applyFill="1" applyBorder="1" applyAlignment="1">
      <alignment horizontal="center" vertical="center"/>
      <protection/>
    </xf>
    <xf numFmtId="0" fontId="8" fillId="0" borderId="27" xfId="21" applyFont="1" applyFill="1" applyBorder="1" applyAlignment="1">
      <alignment horizontal="center" vertical="center"/>
      <protection/>
    </xf>
    <xf numFmtId="0" fontId="8" fillId="0" borderId="39" xfId="21" applyFont="1" applyFill="1" applyBorder="1" applyAlignment="1">
      <alignment horizontal="center" vertical="center"/>
      <protection/>
    </xf>
    <xf numFmtId="0" fontId="8" fillId="0" borderId="40" xfId="2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right" vertical="center"/>
      <protection/>
    </xf>
    <xf numFmtId="38" fontId="8" fillId="0" borderId="7" xfId="17" applyFont="1" applyFill="1" applyBorder="1" applyAlignment="1">
      <alignment horizontal="right" vertical="center"/>
    </xf>
    <xf numFmtId="38" fontId="8" fillId="0" borderId="40" xfId="17" applyFont="1" applyFill="1" applyBorder="1" applyAlignment="1">
      <alignment horizontal="center" vertical="center"/>
    </xf>
    <xf numFmtId="0" fontId="8" fillId="0" borderId="18" xfId="21" applyFont="1" applyFill="1" applyBorder="1" applyAlignment="1">
      <alignment horizontal="right" vertical="center"/>
      <protection/>
    </xf>
    <xf numFmtId="0" fontId="8" fillId="0" borderId="41" xfId="21" applyFont="1" applyFill="1" applyBorder="1" applyAlignment="1">
      <alignment horizontal="center" vertical="center"/>
      <protection/>
    </xf>
    <xf numFmtId="38" fontId="9" fillId="0" borderId="17" xfId="17" applyFont="1" applyFill="1" applyBorder="1" applyAlignment="1">
      <alignment vertical="center" shrinkToFit="1"/>
    </xf>
    <xf numFmtId="38" fontId="9" fillId="0" borderId="7" xfId="17" applyFont="1" applyFill="1" applyBorder="1" applyAlignment="1">
      <alignment vertical="center" shrinkToFit="1"/>
    </xf>
    <xf numFmtId="38" fontId="9" fillId="0" borderId="39" xfId="17" applyFont="1" applyFill="1" applyBorder="1" applyAlignment="1">
      <alignment vertical="center" shrinkToFit="1"/>
    </xf>
    <xf numFmtId="38" fontId="9" fillId="0" borderId="40" xfId="17" applyFont="1" applyFill="1" applyBorder="1" applyAlignment="1">
      <alignment vertical="center" shrinkToFit="1"/>
    </xf>
    <xf numFmtId="38" fontId="9" fillId="0" borderId="7" xfId="17" applyFont="1" applyFill="1" applyBorder="1" applyAlignment="1">
      <alignment horizontal="right" vertical="center" shrinkToFit="1"/>
    </xf>
    <xf numFmtId="38" fontId="9" fillId="0" borderId="40" xfId="17" applyFont="1" applyFill="1" applyBorder="1" applyAlignment="1">
      <alignment horizontal="right" vertical="center" shrinkToFit="1"/>
    </xf>
    <xf numFmtId="0" fontId="9" fillId="0" borderId="13" xfId="21" applyFont="1" applyFill="1" applyBorder="1" applyAlignment="1">
      <alignment horizontal="center" vertical="center" shrinkToFit="1"/>
      <protection/>
    </xf>
    <xf numFmtId="0" fontId="8" fillId="0" borderId="42" xfId="21" applyFont="1" applyFill="1" applyBorder="1" applyAlignment="1">
      <alignment horizontal="center" vertical="center"/>
      <protection/>
    </xf>
    <xf numFmtId="38" fontId="9" fillId="0" borderId="6" xfId="17" applyFont="1" applyFill="1" applyBorder="1" applyAlignment="1">
      <alignment vertical="center" shrinkToFit="1"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32" xfId="21" applyFont="1" applyFill="1" applyBorder="1" applyAlignment="1">
      <alignment horizontal="center" vertical="center"/>
      <protection/>
    </xf>
    <xf numFmtId="0" fontId="9" fillId="0" borderId="27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38" fontId="9" fillId="0" borderId="6" xfId="17" applyFont="1" applyFill="1" applyBorder="1" applyAlignment="1">
      <alignment horizontal="right" vertical="center" shrinkToFit="1"/>
    </xf>
    <xf numFmtId="186" fontId="8" fillId="0" borderId="0" xfId="21" applyNumberFormat="1" applyFont="1" applyFill="1" applyBorder="1" applyAlignment="1">
      <alignment horizontal="left" vertical="center"/>
      <protection/>
    </xf>
    <xf numFmtId="0" fontId="9" fillId="0" borderId="7" xfId="21" applyFont="1" applyFill="1" applyBorder="1" applyAlignment="1">
      <alignment horizontal="center" vertical="center"/>
      <protection/>
    </xf>
    <xf numFmtId="0" fontId="9" fillId="0" borderId="18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38" fontId="9" fillId="0" borderId="12" xfId="17" applyFont="1" applyFill="1" applyBorder="1" applyAlignment="1">
      <alignment vertical="center" shrinkToFit="1"/>
    </xf>
    <xf numFmtId="38" fontId="9" fillId="0" borderId="10" xfId="17" applyFont="1" applyFill="1" applyBorder="1" applyAlignment="1">
      <alignment vertical="center" shrinkToFit="1"/>
    </xf>
    <xf numFmtId="38" fontId="9" fillId="0" borderId="9" xfId="17" applyFont="1" applyFill="1" applyBorder="1" applyAlignment="1">
      <alignment vertical="center" shrinkToFit="1"/>
    </xf>
    <xf numFmtId="0" fontId="9" fillId="0" borderId="27" xfId="2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38" fontId="9" fillId="0" borderId="7" xfId="17" applyFont="1" applyFill="1" applyBorder="1" applyAlignment="1">
      <alignment vertical="center"/>
    </xf>
    <xf numFmtId="38" fontId="9" fillId="0" borderId="0" xfId="17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190" fontId="8" fillId="0" borderId="17" xfId="17" applyNumberFormat="1" applyFont="1" applyFill="1" applyBorder="1" applyAlignment="1">
      <alignment horizontal="right" vertical="center"/>
    </xf>
    <xf numFmtId="190" fontId="8" fillId="0" borderId="11" xfId="17" applyNumberFormat="1" applyFont="1" applyFill="1" applyBorder="1" applyAlignment="1">
      <alignment horizontal="right" vertical="center"/>
    </xf>
    <xf numFmtId="177" fontId="8" fillId="0" borderId="11" xfId="17" applyNumberFormat="1" applyFont="1" applyFill="1" applyBorder="1" applyAlignment="1">
      <alignment horizontal="right" vertical="center"/>
    </xf>
    <xf numFmtId="0" fontId="8" fillId="0" borderId="29" xfId="21" applyFont="1" applyFill="1" applyBorder="1" applyAlignment="1">
      <alignment horizontal="right" wrapText="1"/>
      <protection/>
    </xf>
    <xf numFmtId="0" fontId="8" fillId="0" borderId="30" xfId="21" applyFont="1" applyFill="1" applyBorder="1" applyAlignment="1">
      <alignment horizontal="right" wrapText="1"/>
      <protection/>
    </xf>
    <xf numFmtId="38" fontId="9" fillId="0" borderId="9" xfId="17" applyFont="1" applyFill="1" applyBorder="1" applyAlignment="1">
      <alignment horizontal="right" vertical="center" shrinkToFit="1"/>
    </xf>
    <xf numFmtId="0" fontId="8" fillId="0" borderId="34" xfId="21" applyFont="1" applyFill="1" applyBorder="1" applyAlignment="1">
      <alignment horizontal="right" vertical="center"/>
      <protection/>
    </xf>
    <xf numFmtId="0" fontId="8" fillId="0" borderId="13" xfId="21" applyFont="1" applyFill="1" applyBorder="1" applyAlignment="1">
      <alignment horizontal="right" vertical="center"/>
      <protection/>
    </xf>
    <xf numFmtId="0" fontId="8" fillId="0" borderId="31" xfId="21" applyFont="1" applyFill="1" applyBorder="1" applyAlignment="1">
      <alignment horizontal="right" vertical="center"/>
      <protection/>
    </xf>
    <xf numFmtId="177" fontId="8" fillId="0" borderId="12" xfId="17" applyNumberFormat="1" applyFont="1" applyFill="1" applyBorder="1" applyAlignment="1">
      <alignment horizontal="right" vertical="center"/>
    </xf>
    <xf numFmtId="0" fontId="35" fillId="0" borderId="12" xfId="21" applyFont="1" applyFill="1" applyBorder="1" applyAlignment="1">
      <alignment horizontal="center" vertical="center"/>
      <protection/>
    </xf>
    <xf numFmtId="0" fontId="35" fillId="0" borderId="6" xfId="21" applyFont="1" applyFill="1" applyBorder="1" applyAlignment="1">
      <alignment horizontal="center" vertical="center"/>
      <protection/>
    </xf>
    <xf numFmtId="0" fontId="35" fillId="0" borderId="5" xfId="21" applyFont="1" applyFill="1" applyBorder="1" applyAlignment="1">
      <alignment horizontal="center" vertical="center"/>
      <protection/>
    </xf>
    <xf numFmtId="38" fontId="9" fillId="0" borderId="7" xfId="17" applyFont="1" applyFill="1" applyBorder="1" applyAlignment="1">
      <alignment horizontal="right" vertical="center"/>
    </xf>
    <xf numFmtId="38" fontId="9" fillId="0" borderId="40" xfId="17" applyFont="1" applyFill="1" applyBorder="1" applyAlignment="1">
      <alignment horizontal="right" vertical="center"/>
    </xf>
    <xf numFmtId="38" fontId="9" fillId="0" borderId="6" xfId="17" applyFont="1" applyFill="1" applyBorder="1" applyAlignment="1">
      <alignment horizontal="right" vertical="center"/>
    </xf>
    <xf numFmtId="38" fontId="9" fillId="0" borderId="9" xfId="17" applyFont="1" applyFill="1" applyBorder="1" applyAlignment="1">
      <alignment horizontal="right" vertical="center"/>
    </xf>
    <xf numFmtId="0" fontId="9" fillId="0" borderId="13" xfId="21" applyFont="1" applyFill="1" applyBorder="1" applyAlignment="1">
      <alignment horizontal="center" vertical="center"/>
      <protection/>
    </xf>
    <xf numFmtId="0" fontId="9" fillId="0" borderId="31" xfId="21" applyFont="1" applyFill="1" applyBorder="1" applyAlignment="1">
      <alignment horizontal="center" vertical="center"/>
      <protection/>
    </xf>
    <xf numFmtId="38" fontId="9" fillId="0" borderId="43" xfId="17" applyFont="1" applyFill="1" applyBorder="1" applyAlignment="1">
      <alignment vertical="center"/>
    </xf>
    <xf numFmtId="38" fontId="9" fillId="0" borderId="43" xfId="17" applyFont="1" applyFill="1" applyBorder="1" applyAlignment="1">
      <alignment horizontal="right" vertical="center"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38" fontId="9" fillId="0" borderId="17" xfId="17" applyFont="1" applyFill="1" applyBorder="1" applyAlignment="1">
      <alignment horizontal="right" vertical="center"/>
    </xf>
    <xf numFmtId="38" fontId="9" fillId="0" borderId="9" xfId="17" applyFont="1" applyFill="1" applyBorder="1" applyAlignment="1">
      <alignment vertical="center"/>
    </xf>
    <xf numFmtId="0" fontId="9" fillId="0" borderId="33" xfId="21" applyFont="1" applyFill="1" applyBorder="1" applyAlignment="1">
      <alignment horizontal="center" vertical="center" wrapText="1"/>
      <protection/>
    </xf>
    <xf numFmtId="0" fontId="9" fillId="0" borderId="29" xfId="21" applyFont="1" applyFill="1" applyBorder="1" applyAlignment="1">
      <alignment horizontal="center" vertical="center" wrapText="1"/>
      <protection/>
    </xf>
    <xf numFmtId="0" fontId="9" fillId="0" borderId="30" xfId="21" applyFont="1" applyFill="1" applyBorder="1" applyAlignment="1">
      <alignment horizontal="center" vertical="center" wrapText="1"/>
      <protection/>
    </xf>
    <xf numFmtId="0" fontId="30" fillId="0" borderId="28" xfId="21" applyFont="1" applyFill="1" applyBorder="1" applyAlignment="1">
      <alignment horizontal="center" vertical="center" wrapText="1"/>
      <protection/>
    </xf>
    <xf numFmtId="0" fontId="30" fillId="0" borderId="27" xfId="21" applyFont="1" applyFill="1" applyBorder="1" applyAlignment="1">
      <alignment horizontal="center" vertical="center" wrapText="1"/>
      <protection/>
    </xf>
    <xf numFmtId="38" fontId="9" fillId="0" borderId="11" xfId="17" applyFont="1" applyFill="1" applyBorder="1" applyAlignment="1">
      <alignment horizontal="right" vertical="center"/>
    </xf>
    <xf numFmtId="38" fontId="9" fillId="0" borderId="39" xfId="17" applyFont="1" applyFill="1" applyBorder="1" applyAlignment="1">
      <alignment horizontal="right" vertical="center"/>
    </xf>
    <xf numFmtId="38" fontId="9" fillId="0" borderId="10" xfId="17" applyFont="1" applyFill="1" applyBorder="1" applyAlignment="1">
      <alignment horizontal="right" vertical="center"/>
    </xf>
    <xf numFmtId="38" fontId="9" fillId="0" borderId="12" xfId="17" applyFont="1" applyFill="1" applyBorder="1" applyAlignment="1">
      <alignment horizontal="right" vertical="center"/>
    </xf>
    <xf numFmtId="38" fontId="9" fillId="0" borderId="44" xfId="17" applyFont="1" applyFill="1" applyBorder="1" applyAlignment="1">
      <alignment horizontal="right" vertical="center"/>
    </xf>
    <xf numFmtId="38" fontId="8" fillId="0" borderId="17" xfId="17" applyFont="1" applyFill="1" applyBorder="1" applyAlignment="1">
      <alignment horizontal="right" vertical="center"/>
    </xf>
    <xf numFmtId="177" fontId="8" fillId="0" borderId="13" xfId="17" applyNumberFormat="1" applyFont="1" applyFill="1" applyBorder="1" applyAlignment="1">
      <alignment horizontal="right" vertical="center"/>
    </xf>
    <xf numFmtId="38" fontId="8" fillId="0" borderId="12" xfId="17" applyFont="1" applyFill="1" applyBorder="1" applyAlignment="1">
      <alignment horizontal="right" vertical="center"/>
    </xf>
    <xf numFmtId="38" fontId="8" fillId="0" borderId="6" xfId="17" applyFont="1" applyFill="1" applyBorder="1" applyAlignment="1">
      <alignment horizontal="right" vertical="center"/>
    </xf>
    <xf numFmtId="0" fontId="8" fillId="0" borderId="30" xfId="21" applyFont="1" applyFill="1" applyBorder="1" applyAlignment="1">
      <alignment horizontal="righ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8" fillId="0" borderId="31" xfId="21" applyFont="1" applyFill="1" applyBorder="1" applyAlignment="1">
      <alignment horizontal="left" vertical="center"/>
      <protection/>
    </xf>
    <xf numFmtId="0" fontId="8" fillId="0" borderId="6" xfId="21" applyFont="1" applyFill="1" applyBorder="1" applyAlignment="1">
      <alignment horizontal="right"/>
      <protection/>
    </xf>
    <xf numFmtId="189" fontId="8" fillId="0" borderId="0" xfId="17" applyNumberFormat="1" applyFont="1" applyFill="1" applyBorder="1" applyAlignment="1">
      <alignment horizontal="right" vertical="center"/>
    </xf>
    <xf numFmtId="189" fontId="8" fillId="0" borderId="6" xfId="17" applyNumberFormat="1" applyFont="1" applyFill="1" applyBorder="1" applyAlignment="1">
      <alignment horizontal="right" vertical="center"/>
    </xf>
    <xf numFmtId="0" fontId="19" fillId="0" borderId="6" xfId="21" applyFont="1" applyBorder="1" applyAlignment="1">
      <alignment horizontal="right" vertical="center"/>
      <protection/>
    </xf>
    <xf numFmtId="38" fontId="8" fillId="0" borderId="0" xfId="17" applyFont="1" applyFill="1" applyBorder="1" applyAlignment="1">
      <alignment horizontal="right" vertical="center" shrinkToFit="1"/>
    </xf>
    <xf numFmtId="38" fontId="8" fillId="0" borderId="2" xfId="17" applyFont="1" applyFill="1" applyBorder="1" applyAlignment="1">
      <alignment horizontal="right" vertical="center" shrinkToFit="1"/>
    </xf>
    <xf numFmtId="190" fontId="38" fillId="0" borderId="7" xfId="21" applyNumberFormat="1" applyFont="1" applyFill="1" applyBorder="1" applyAlignment="1">
      <alignment horizontal="right" vertical="center"/>
      <protection/>
    </xf>
    <xf numFmtId="190" fontId="38" fillId="0" borderId="18" xfId="21" applyNumberFormat="1" applyFont="1" applyFill="1" applyBorder="1" applyAlignment="1">
      <alignment horizontal="right" vertical="center"/>
      <protection/>
    </xf>
    <xf numFmtId="38" fontId="8" fillId="0" borderId="19" xfId="17" applyFont="1" applyFill="1" applyBorder="1" applyAlignment="1">
      <alignment horizontal="right" vertical="center" shrinkToFit="1"/>
    </xf>
    <xf numFmtId="38" fontId="8" fillId="0" borderId="20" xfId="17" applyFont="1" applyFill="1" applyBorder="1" applyAlignment="1">
      <alignment horizontal="right" vertical="center" shrinkToFit="1"/>
    </xf>
    <xf numFmtId="38" fontId="8" fillId="0" borderId="22" xfId="17" applyFont="1" applyFill="1" applyBorder="1" applyAlignment="1">
      <alignment horizontal="right" vertical="center" shrinkToFit="1"/>
    </xf>
    <xf numFmtId="38" fontId="8" fillId="0" borderId="25" xfId="17" applyFont="1" applyFill="1" applyBorder="1" applyAlignment="1">
      <alignment horizontal="right" vertical="center" shrinkToFit="1"/>
    </xf>
    <xf numFmtId="38" fontId="8" fillId="0" borderId="26" xfId="17" applyFont="1" applyFill="1" applyBorder="1" applyAlignment="1">
      <alignment horizontal="right" vertical="center" shrinkToFit="1"/>
    </xf>
    <xf numFmtId="0" fontId="8" fillId="0" borderId="34" xfId="21" applyFont="1" applyFill="1" applyBorder="1" applyAlignment="1">
      <alignment horizontal="center" vertical="center"/>
      <protection/>
    </xf>
    <xf numFmtId="38" fontId="8" fillId="0" borderId="23" xfId="17" applyFont="1" applyFill="1" applyBorder="1" applyAlignment="1">
      <alignment horizontal="right" vertical="center" shrinkToFit="1"/>
    </xf>
    <xf numFmtId="0" fontId="8" fillId="0" borderId="45" xfId="21" applyFont="1" applyFill="1" applyBorder="1" applyAlignment="1">
      <alignment horizontal="center" vertical="center"/>
      <protection/>
    </xf>
    <xf numFmtId="0" fontId="8" fillId="0" borderId="46" xfId="21" applyFont="1" applyFill="1" applyBorder="1" applyAlignment="1">
      <alignment horizontal="center" vertical="center"/>
      <protection/>
    </xf>
    <xf numFmtId="38" fontId="8" fillId="0" borderId="24" xfId="17" applyFont="1" applyFill="1" applyBorder="1" applyAlignment="1">
      <alignment horizontal="right" vertical="center" shrinkToFit="1"/>
    </xf>
    <xf numFmtId="38" fontId="8" fillId="0" borderId="21" xfId="17" applyFont="1" applyFill="1" applyBorder="1" applyAlignment="1">
      <alignment horizontal="right" vertical="center" shrinkToFit="1"/>
    </xf>
    <xf numFmtId="38" fontId="8" fillId="0" borderId="11" xfId="17" applyFont="1" applyFill="1" applyBorder="1" applyAlignment="1">
      <alignment horizontal="right" vertical="center" shrinkToFit="1"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Font="1" applyFill="1" applyBorder="1" applyAlignment="1">
      <alignment horizontal="center" vertical="center"/>
      <protection/>
    </xf>
    <xf numFmtId="190" fontId="38" fillId="0" borderId="17" xfId="21" applyNumberFormat="1" applyFont="1" applyFill="1" applyBorder="1" applyAlignment="1">
      <alignment horizontal="right" vertical="center"/>
      <protection/>
    </xf>
    <xf numFmtId="38" fontId="8" fillId="0" borderId="14" xfId="17" applyFont="1" applyFill="1" applyBorder="1" applyAlignment="1">
      <alignment horizontal="right" vertical="center" shrinkToFit="1"/>
    </xf>
    <xf numFmtId="0" fontId="9" fillId="0" borderId="19" xfId="21" applyFont="1" applyFill="1" applyBorder="1" applyAlignment="1">
      <alignment horizontal="left" vertical="center" shrinkToFit="1"/>
      <protection/>
    </xf>
    <xf numFmtId="0" fontId="38" fillId="0" borderId="19" xfId="21" applyFont="1" applyFill="1" applyBorder="1" applyAlignment="1">
      <alignment horizontal="distributed" vertical="center" wrapText="1"/>
      <protection/>
    </xf>
    <xf numFmtId="0" fontId="39" fillId="0" borderId="19" xfId="21" applyFont="1" applyFill="1" applyBorder="1" applyAlignment="1">
      <alignment horizontal="distributed" vertical="center" wrapText="1"/>
      <protection/>
    </xf>
    <xf numFmtId="0" fontId="8" fillId="0" borderId="19" xfId="21" applyFont="1" applyFill="1" applyBorder="1" applyAlignment="1">
      <alignment horizontal="distributed" vertical="center"/>
      <protection/>
    </xf>
    <xf numFmtId="0" fontId="8" fillId="0" borderId="7" xfId="21" applyFont="1" applyFill="1" applyBorder="1" applyAlignment="1">
      <alignment horizontal="distributed" vertical="center" wrapText="1"/>
      <protection/>
    </xf>
    <xf numFmtId="0" fontId="8" fillId="0" borderId="7" xfId="21" applyFont="1" applyFill="1" applyBorder="1" applyAlignment="1">
      <alignment horizontal="distributed" vertical="center"/>
      <protection/>
    </xf>
    <xf numFmtId="0" fontId="8" fillId="0" borderId="0" xfId="21" applyFont="1" applyFill="1" applyBorder="1" applyAlignment="1">
      <alignment horizontal="distributed" vertical="center"/>
      <protection/>
    </xf>
    <xf numFmtId="0" fontId="8" fillId="0" borderId="21" xfId="21" applyFont="1" applyFill="1" applyBorder="1" applyAlignment="1">
      <alignment horizontal="distributed" vertical="center"/>
      <protection/>
    </xf>
    <xf numFmtId="0" fontId="8" fillId="0" borderId="22" xfId="21" applyFont="1" applyFill="1" applyBorder="1" applyAlignment="1">
      <alignment horizontal="distributed" vertical="center"/>
      <protection/>
    </xf>
    <xf numFmtId="0" fontId="8" fillId="0" borderId="23" xfId="21" applyFont="1" applyFill="1" applyBorder="1" applyAlignment="1">
      <alignment horizontal="distributed" vertical="center"/>
      <protection/>
    </xf>
    <xf numFmtId="0" fontId="8" fillId="0" borderId="7" xfId="21" applyFont="1" applyFill="1" applyBorder="1" applyAlignment="1">
      <alignment horizontal="center" vertical="center" textRotation="255"/>
      <protection/>
    </xf>
    <xf numFmtId="0" fontId="8" fillId="0" borderId="2" xfId="21" applyFont="1" applyFill="1" applyBorder="1" applyAlignment="1">
      <alignment horizontal="center" vertical="center" textRotation="255"/>
      <protection/>
    </xf>
    <xf numFmtId="0" fontId="8" fillId="0" borderId="0" xfId="21" applyFont="1" applyFill="1" applyBorder="1" applyAlignment="1">
      <alignment horizontal="center" vertical="center" textRotation="255"/>
      <protection/>
    </xf>
    <xf numFmtId="0" fontId="9" fillId="0" borderId="21" xfId="21" applyFont="1" applyFill="1" applyBorder="1" applyAlignment="1">
      <alignment horizontal="distributed" vertical="center"/>
      <protection/>
    </xf>
    <xf numFmtId="0" fontId="9" fillId="0" borderId="22" xfId="21" applyFont="1" applyFill="1" applyBorder="1" applyAlignment="1">
      <alignment horizontal="distributed" vertical="center"/>
      <protection/>
    </xf>
    <xf numFmtId="0" fontId="9" fillId="0" borderId="23" xfId="21" applyFont="1" applyFill="1" applyBorder="1" applyAlignment="1">
      <alignment horizontal="distributed" vertical="center"/>
      <protection/>
    </xf>
    <xf numFmtId="0" fontId="9" fillId="0" borderId="21" xfId="21" applyFont="1" applyFill="1" applyBorder="1" applyAlignment="1">
      <alignment horizontal="distributed" vertical="center" wrapText="1"/>
      <protection/>
    </xf>
    <xf numFmtId="0" fontId="9" fillId="0" borderId="22" xfId="21" applyFont="1" applyFill="1" applyBorder="1" applyAlignment="1">
      <alignment horizontal="distributed" vertical="center" wrapText="1"/>
      <protection/>
    </xf>
    <xf numFmtId="0" fontId="9" fillId="0" borderId="23" xfId="21" applyFont="1" applyFill="1" applyBorder="1" applyAlignment="1">
      <alignment horizontal="distributed" vertical="center" wrapText="1"/>
      <protection/>
    </xf>
    <xf numFmtId="0" fontId="8" fillId="0" borderId="11" xfId="21" applyFont="1" applyFill="1" applyBorder="1" applyAlignment="1">
      <alignment horizontal="distributed" vertical="center"/>
      <protection/>
    </xf>
    <xf numFmtId="0" fontId="8" fillId="0" borderId="2" xfId="21" applyFont="1" applyFill="1" applyBorder="1" applyAlignment="1">
      <alignment horizontal="distributed" vertical="center"/>
      <protection/>
    </xf>
    <xf numFmtId="186" fontId="8" fillId="0" borderId="11" xfId="21" applyNumberFormat="1" applyFont="1" applyFill="1" applyBorder="1" applyAlignment="1">
      <alignment horizontal="distributed" vertical="center"/>
      <protection/>
    </xf>
    <xf numFmtId="186" fontId="8" fillId="0" borderId="0" xfId="21" applyNumberFormat="1" applyFont="1" applyFill="1" applyBorder="1" applyAlignment="1">
      <alignment horizontal="distributed" vertical="center"/>
      <protection/>
    </xf>
    <xf numFmtId="186" fontId="8" fillId="0" borderId="2" xfId="21" applyNumberFormat="1" applyFont="1" applyFill="1" applyBorder="1" applyAlignment="1">
      <alignment horizontal="distributed" vertical="center"/>
      <protection/>
    </xf>
    <xf numFmtId="193" fontId="8" fillId="0" borderId="7" xfId="17" applyNumberFormat="1" applyFont="1" applyFill="1" applyBorder="1" applyAlignment="1">
      <alignment horizontal="center" vertical="center"/>
    </xf>
    <xf numFmtId="193" fontId="8" fillId="0" borderId="6" xfId="17" applyNumberFormat="1" applyFont="1" applyFill="1" applyBorder="1" applyAlignment="1">
      <alignment horizontal="center" vertical="center"/>
    </xf>
    <xf numFmtId="192" fontId="8" fillId="0" borderId="0" xfId="17" applyNumberFormat="1" applyFont="1" applyFill="1" applyBorder="1" applyAlignment="1">
      <alignment horizontal="center" vertical="center"/>
    </xf>
    <xf numFmtId="192" fontId="8" fillId="0" borderId="6" xfId="17" applyNumberFormat="1" applyFont="1" applyFill="1" applyBorder="1" applyAlignment="1">
      <alignment horizontal="center" vertical="center"/>
    </xf>
    <xf numFmtId="193" fontId="8" fillId="0" borderId="17" xfId="17" applyNumberFormat="1" applyFont="1" applyFill="1" applyBorder="1" applyAlignment="1">
      <alignment horizontal="center" vertical="center"/>
    </xf>
    <xf numFmtId="193" fontId="8" fillId="0" borderId="12" xfId="17" applyNumberFormat="1" applyFont="1" applyFill="1" applyBorder="1" applyAlignment="1">
      <alignment horizontal="center" vertical="center"/>
    </xf>
    <xf numFmtId="192" fontId="8" fillId="0" borderId="7" xfId="17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31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38" fontId="37" fillId="0" borderId="9" xfId="17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37" fillId="0" borderId="9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38" fontId="37" fillId="0" borderId="10" xfId="17" applyFont="1" applyFill="1" applyBorder="1" applyAlignment="1">
      <alignment vertical="center"/>
    </xf>
    <xf numFmtId="0" fontId="8" fillId="0" borderId="6" xfId="0" applyFont="1" applyFill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２　福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12</xdr:row>
      <xdr:rowOff>9525</xdr:rowOff>
    </xdr:from>
    <xdr:to>
      <xdr:col>15</xdr:col>
      <xdr:colOff>0</xdr:colOff>
      <xdr:row>22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57325" y="3086100"/>
          <a:ext cx="3971925" cy="2190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９　福　　　　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5</xdr:col>
      <xdr:colOff>85725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57250"/>
          <a:ext cx="36671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８０.　地区別生活保護世帯数及び保護人員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66675</xdr:colOff>
      <xdr:row>0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621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８１.　社会福祉施設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47625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4669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８２.　地区別高齢者の状況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257175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12382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6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895600"/>
          <a:ext cx="1238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1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24669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８３.　年齢階層別高齢人口</a:t>
          </a:r>
        </a:p>
      </xdr:txBody>
    </xdr:sp>
    <xdr:clientData/>
  </xdr:twoCellAnchor>
  <xdr:twoCellAnchor>
    <xdr:from>
      <xdr:col>0</xdr:col>
      <xdr:colOff>0</xdr:colOff>
      <xdr:row>13</xdr:row>
      <xdr:rowOff>57150</xdr:rowOff>
    </xdr:from>
    <xdr:to>
      <xdr:col>11</xdr:col>
      <xdr:colOff>47625</xdr:colOff>
      <xdr:row>15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2438400"/>
          <a:ext cx="19621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８４.　高齢化の状況</a:t>
          </a:r>
        </a:p>
      </xdr:txBody>
    </xdr:sp>
    <xdr:clientData/>
  </xdr:twoCellAnchor>
  <xdr:twoCellAnchor>
    <xdr:from>
      <xdr:col>0</xdr:col>
      <xdr:colOff>0</xdr:colOff>
      <xdr:row>21</xdr:row>
      <xdr:rowOff>114300</xdr:rowOff>
    </xdr:from>
    <xdr:to>
      <xdr:col>14</xdr:col>
      <xdr:colOff>57150</xdr:colOff>
      <xdr:row>23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3914775"/>
          <a:ext cx="22955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８５.　介護保険給付状況</a:t>
          </a:r>
        </a:p>
      </xdr:txBody>
    </xdr:sp>
    <xdr:clientData/>
  </xdr:twoCellAnchor>
  <xdr:twoCellAnchor>
    <xdr:from>
      <xdr:col>0</xdr:col>
      <xdr:colOff>0</xdr:colOff>
      <xdr:row>42</xdr:row>
      <xdr:rowOff>66675</xdr:rowOff>
    </xdr:from>
    <xdr:to>
      <xdr:col>16</xdr:col>
      <xdr:colOff>133350</xdr:colOff>
      <xdr:row>44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8181975"/>
          <a:ext cx="26479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８６.　介護保険有効認定者数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0</xdr:rowOff>
    </xdr:from>
    <xdr:to>
      <xdr:col>5</xdr:col>
      <xdr:colOff>76200</xdr:colOff>
      <xdr:row>29</xdr:row>
      <xdr:rowOff>276225</xdr:rowOff>
    </xdr:to>
    <xdr:sp>
      <xdr:nvSpPr>
        <xdr:cNvPr id="1" name="Line 1"/>
        <xdr:cNvSpPr>
          <a:spLocks/>
        </xdr:cNvSpPr>
      </xdr:nvSpPr>
      <xdr:spPr>
        <a:xfrm>
          <a:off x="9525" y="5572125"/>
          <a:ext cx="9334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76200</xdr:colOff>
      <xdr:row>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22955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８７.　年齢別保育児童数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142875</xdr:colOff>
      <xdr:row>19</xdr:row>
      <xdr:rowOff>285750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3486150"/>
          <a:ext cx="16192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８８.　募金状況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4"/>
  <sheetViews>
    <sheetView showGridLines="0" tabSelected="1" view="pageBreakPreview" zoomScaleSheetLayoutView="100" workbookViewId="0" topLeftCell="A10">
      <selection activeCell="K55" sqref="K55"/>
    </sheetView>
  </sheetViews>
  <sheetFormatPr defaultColWidth="9.00390625" defaultRowHeight="13.5"/>
  <cols>
    <col min="1" max="19" width="4.75390625" style="22" customWidth="1"/>
    <col min="20" max="21" width="9.00390625" style="22" customWidth="1"/>
    <col min="22" max="22" width="9.125" style="22" customWidth="1"/>
    <col min="23" max="16384" width="9.00390625" style="22" customWidth="1"/>
  </cols>
  <sheetData>
    <row r="1" spans="1:11" s="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2:18" s="4" customFormat="1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</row>
    <row r="3" spans="1:19" s="10" customFormat="1" ht="17.25" customHeight="1">
      <c r="A3" s="7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</row>
    <row r="4" spans="1:19" s="10" customFormat="1" ht="17.25" customHeight="1">
      <c r="A4" s="7"/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7"/>
    </row>
    <row r="5" spans="1:19" s="13" customFormat="1" ht="17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13" customFormat="1" ht="17.25" customHeight="1">
      <c r="A6" s="14"/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3" customFormat="1" ht="17.25" customHeight="1">
      <c r="A7" s="14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6"/>
      <c r="S7" s="16"/>
    </row>
    <row r="8" spans="1:19" s="10" customFormat="1" ht="17.25" customHeight="1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"/>
    </row>
    <row r="9" spans="1:19" s="10" customFormat="1" ht="17.25" customHeight="1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"/>
    </row>
    <row r="10" spans="1:19" s="13" customFormat="1" ht="31.5" customHeight="1">
      <c r="A10" s="14"/>
      <c r="B10" s="12"/>
      <c r="C10" s="15"/>
      <c r="D10" s="15"/>
      <c r="E10" s="15"/>
      <c r="F10" s="15"/>
      <c r="G10" s="15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13" customFormat="1" ht="31.5" customHeight="1">
      <c r="A11" s="11"/>
      <c r="B11" s="12"/>
      <c r="C11" s="15"/>
      <c r="D11" s="15"/>
      <c r="E11" s="15"/>
      <c r="F11" s="15"/>
      <c r="G11" s="15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13" customFormat="1" ht="31.5" customHeight="1">
      <c r="A12" s="11"/>
      <c r="B12" s="12"/>
      <c r="C12" s="15"/>
      <c r="D12" s="15"/>
      <c r="E12" s="15"/>
      <c r="F12" s="15"/>
      <c r="G12" s="15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13" customFormat="1" ht="17.25" customHeight="1">
      <c r="A13" s="11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3" customFormat="1" ht="17.25" customHeight="1">
      <c r="A14" s="14"/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13" customFormat="1" ht="17.25" customHeight="1">
      <c r="A15" s="14"/>
      <c r="B15" s="12"/>
      <c r="C15" s="15"/>
      <c r="D15" s="15"/>
      <c r="E15" s="15"/>
      <c r="F15" s="15"/>
      <c r="G15" s="19"/>
      <c r="H15" s="19"/>
      <c r="I15" s="19"/>
      <c r="J15" s="19"/>
      <c r="K15" s="19"/>
      <c r="L15" s="19"/>
      <c r="M15" s="19"/>
      <c r="N15" s="15"/>
      <c r="O15" s="15"/>
      <c r="P15" s="15"/>
      <c r="Q15" s="15"/>
      <c r="R15" s="15"/>
      <c r="S15" s="15"/>
    </row>
    <row r="16" spans="1:19" s="13" customFormat="1" ht="17.25" customHeight="1">
      <c r="A16" s="14"/>
      <c r="B16" s="12"/>
      <c r="C16" s="15"/>
      <c r="D16" s="15"/>
      <c r="E16" s="15"/>
      <c r="F16" s="15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</row>
    <row r="17" spans="1:19" s="13" customFormat="1" ht="17.25" customHeight="1">
      <c r="A17" s="11"/>
      <c r="B17" s="11"/>
      <c r="C17" s="11"/>
      <c r="D17" s="11"/>
      <c r="E17" s="11"/>
      <c r="F17" s="11"/>
      <c r="G17" s="249"/>
      <c r="H17" s="249"/>
      <c r="I17" s="249"/>
      <c r="J17" s="249"/>
      <c r="K17" s="249"/>
      <c r="L17" s="249"/>
      <c r="M17" s="249"/>
      <c r="N17" s="11"/>
      <c r="O17" s="11"/>
      <c r="P17" s="11"/>
      <c r="Q17" s="11"/>
      <c r="R17" s="11"/>
      <c r="S17" s="11"/>
    </row>
    <row r="18" spans="1:19" s="10" customFormat="1" ht="17.25" customHeight="1">
      <c r="A18" s="7"/>
      <c r="B18" s="8"/>
      <c r="C18" s="8"/>
      <c r="D18" s="8"/>
      <c r="E18" s="9"/>
      <c r="F18" s="9"/>
      <c r="G18" s="249"/>
      <c r="H18" s="249"/>
      <c r="I18" s="249"/>
      <c r="J18" s="249"/>
      <c r="K18" s="249"/>
      <c r="L18" s="249"/>
      <c r="M18" s="249"/>
      <c r="N18" s="9"/>
      <c r="O18" s="9"/>
      <c r="P18" s="9"/>
      <c r="Q18" s="9"/>
      <c r="R18" s="9"/>
      <c r="S18" s="7"/>
    </row>
    <row r="19" spans="1:19" s="10" customFormat="1" ht="17.25" customHeight="1">
      <c r="A19" s="7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7"/>
    </row>
    <row r="20" spans="1:19" s="10" customFormat="1" ht="17.25" customHeight="1">
      <c r="A20" s="7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7"/>
    </row>
    <row r="21" spans="1:19" s="10" customFormat="1" ht="17.25" customHeight="1">
      <c r="A21" s="7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7"/>
    </row>
    <row r="22" spans="2:19" s="11" customFormat="1" ht="17.2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13" customFormat="1" ht="31.5" customHeight="1">
      <c r="A23" s="11"/>
      <c r="B23" s="11"/>
      <c r="C23" s="11"/>
      <c r="D23" s="11"/>
      <c r="E23" s="11"/>
      <c r="F23" s="11"/>
      <c r="G23" s="11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0" customFormat="1" ht="31.5" customHeight="1">
      <c r="A24" s="7"/>
      <c r="B24" s="8"/>
      <c r="C24" s="8"/>
      <c r="D24" s="8"/>
      <c r="E24" s="8"/>
      <c r="F24" s="9"/>
      <c r="G24" s="9"/>
      <c r="H24" s="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s="10" customFormat="1" ht="31.5" customHeight="1">
      <c r="A25" s="7"/>
      <c r="B25" s="8"/>
      <c r="C25" s="8"/>
      <c r="D25" s="8"/>
      <c r="E25" s="8"/>
      <c r="F25" s="8"/>
      <c r="G25" s="9"/>
      <c r="H25" s="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2:19" s="13" customFormat="1" ht="31.5" customHeight="1">
      <c r="B26" s="12"/>
      <c r="C26" s="15"/>
      <c r="D26" s="15"/>
      <c r="E26" s="15"/>
      <c r="F26" s="15"/>
      <c r="G26" s="15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2:19" s="13" customFormat="1" ht="31.5" customHeight="1">
      <c r="B27" s="12"/>
      <c r="C27" s="15"/>
      <c r="D27" s="15"/>
      <c r="E27" s="15"/>
      <c r="F27" s="15"/>
      <c r="G27" s="15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2:19" s="13" customFormat="1" ht="31.5" customHeight="1">
      <c r="B28" s="12"/>
      <c r="C28" s="15"/>
      <c r="D28" s="15"/>
      <c r="E28" s="15"/>
      <c r="F28" s="15"/>
      <c r="G28" s="15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2:19" s="13" customFormat="1" ht="31.5" customHeight="1">
      <c r="B29" s="12"/>
      <c r="C29" s="12"/>
      <c r="D29" s="12"/>
      <c r="E29" s="16"/>
      <c r="F29" s="16"/>
      <c r="G29" s="16"/>
      <c r="H29" s="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13" customFormat="1" ht="17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0"/>
      <c r="L30" s="20"/>
      <c r="M30" s="20"/>
      <c r="N30" s="20"/>
      <c r="O30" s="20"/>
      <c r="P30" s="20"/>
      <c r="Q30" s="20"/>
      <c r="R30" s="20"/>
      <c r="S30" s="11"/>
    </row>
    <row r="31" spans="1:19" s="10" customFormat="1" ht="17.2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s="10" customFormat="1" ht="17.2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="13" customFormat="1" ht="13.5" customHeight="1">
      <c r="B33" s="11"/>
    </row>
    <row r="34" s="13" customFormat="1" ht="13.5" customHeight="1">
      <c r="B34" s="11"/>
    </row>
    <row r="35" s="13" customFormat="1" ht="13.5" customHeight="1">
      <c r="B35" s="11"/>
    </row>
    <row r="36" s="13" customFormat="1" ht="13.5" customHeight="1">
      <c r="B36" s="11"/>
    </row>
    <row r="37" s="13" customFormat="1" ht="13.5" customHeight="1">
      <c r="B37" s="11"/>
    </row>
    <row r="38" s="13" customFormat="1" ht="13.5" customHeight="1">
      <c r="B38" s="11"/>
    </row>
    <row r="39" s="13" customFormat="1" ht="13.5" customHeight="1">
      <c r="B39" s="11"/>
    </row>
    <row r="40" s="13" customFormat="1" ht="13.5" customHeight="1">
      <c r="B40" s="11"/>
    </row>
    <row r="41" s="13" customFormat="1" ht="13.5" customHeight="1">
      <c r="B41" s="11"/>
    </row>
    <row r="42" s="13" customFormat="1" ht="13.5" customHeight="1">
      <c r="B42" s="11"/>
    </row>
    <row r="44" spans="1:19" ht="22.5" customHeight="1">
      <c r="A44" s="24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</row>
  </sheetData>
  <mergeCells count="2">
    <mergeCell ref="A44:S44"/>
    <mergeCell ref="G17:M18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Footer>&amp;C&amp;"ＭＳ 明朝,標準"&amp;10 63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37"/>
  <sheetViews>
    <sheetView view="pageBreakPreview" zoomScaleSheetLayoutView="100" workbookViewId="0" topLeftCell="A1">
      <selection activeCell="C17" sqref="C17"/>
    </sheetView>
  </sheetViews>
  <sheetFormatPr defaultColWidth="9.00390625" defaultRowHeight="13.5"/>
  <cols>
    <col min="1" max="1" width="11.75390625" style="39" customWidth="1"/>
    <col min="2" max="2" width="13.25390625" style="39" customWidth="1"/>
    <col min="3" max="3" width="4.375" style="39" customWidth="1"/>
    <col min="4" max="4" width="13.25390625" style="39" customWidth="1"/>
    <col min="5" max="5" width="4.375" style="39" customWidth="1"/>
    <col min="6" max="6" width="13.25390625" style="39" customWidth="1"/>
    <col min="7" max="7" width="4.375" style="39" customWidth="1"/>
    <col min="8" max="8" width="21.125" style="39" customWidth="1"/>
    <col min="9" max="9" width="4.375" style="39" customWidth="1"/>
    <col min="10" max="16384" width="9.00390625" style="31" customWidth="1"/>
  </cols>
  <sheetData>
    <row r="1" spans="1:17" s="26" customFormat="1" ht="13.5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3"/>
      <c r="K1" s="24"/>
      <c r="L1" s="24"/>
      <c r="M1" s="25"/>
      <c r="N1" s="25"/>
      <c r="O1" s="25"/>
      <c r="P1" s="25"/>
      <c r="Q1" s="25"/>
    </row>
    <row r="2" spans="1:17" s="27" customFormat="1" ht="13.5" customHeight="1">
      <c r="A2" s="252"/>
      <c r="B2" s="252"/>
      <c r="C2" s="252"/>
      <c r="D2" s="252"/>
      <c r="E2" s="252"/>
      <c r="F2" s="252"/>
      <c r="G2" s="252"/>
      <c r="H2" s="252"/>
      <c r="I2" s="252"/>
      <c r="J2" s="23"/>
      <c r="K2" s="24"/>
      <c r="L2" s="24"/>
      <c r="M2" s="22"/>
      <c r="N2" s="22"/>
      <c r="O2" s="22"/>
      <c r="P2" s="22"/>
      <c r="Q2" s="22"/>
    </row>
    <row r="3" spans="1:17" s="29" customFormat="1" ht="13.5" customHeight="1">
      <c r="A3" s="252"/>
      <c r="B3" s="252"/>
      <c r="C3" s="252"/>
      <c r="D3" s="252"/>
      <c r="E3" s="252"/>
      <c r="F3" s="252"/>
      <c r="G3" s="252"/>
      <c r="H3" s="252"/>
      <c r="I3" s="252"/>
      <c r="J3" s="23"/>
      <c r="K3" s="24"/>
      <c r="L3" s="24"/>
      <c r="M3" s="28"/>
      <c r="N3" s="28"/>
      <c r="O3" s="28"/>
      <c r="P3" s="28"/>
      <c r="Q3" s="28"/>
    </row>
    <row r="4" spans="1:17" s="29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8"/>
      <c r="N4" s="28"/>
      <c r="O4" s="28"/>
      <c r="P4" s="28"/>
      <c r="Q4" s="28"/>
    </row>
    <row r="5" spans="1:17" s="29" customFormat="1" ht="13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4"/>
      <c r="L5" s="24"/>
      <c r="M5" s="28"/>
      <c r="N5" s="28"/>
      <c r="O5" s="28"/>
      <c r="P5" s="28"/>
      <c r="Q5" s="28"/>
    </row>
    <row r="6" spans="1:9" ht="13.5" customHeight="1">
      <c r="A6" s="254"/>
      <c r="B6" s="254"/>
      <c r="C6" s="254"/>
      <c r="D6" s="254"/>
      <c r="E6" s="30"/>
      <c r="F6" s="30"/>
      <c r="G6" s="30"/>
      <c r="H6" s="30"/>
      <c r="I6" s="30"/>
    </row>
    <row r="7" spans="1:9" ht="13.5" customHeight="1">
      <c r="A7" s="254"/>
      <c r="B7" s="254"/>
      <c r="C7" s="254"/>
      <c r="D7" s="254"/>
      <c r="E7" s="32"/>
      <c r="F7" s="255" t="s">
        <v>38</v>
      </c>
      <c r="G7" s="255"/>
      <c r="H7" s="255"/>
      <c r="I7" s="255"/>
    </row>
    <row r="8" spans="1:9" s="35" customFormat="1" ht="15" customHeight="1" thickBot="1">
      <c r="A8" s="40" t="s">
        <v>39</v>
      </c>
      <c r="B8" s="41"/>
      <c r="C8" s="41"/>
      <c r="D8" s="41"/>
      <c r="E8" s="42"/>
      <c r="F8" s="256" t="s">
        <v>1</v>
      </c>
      <c r="G8" s="256"/>
      <c r="H8" s="256"/>
      <c r="I8" s="256"/>
    </row>
    <row r="9" spans="1:9" s="35" customFormat="1" ht="29.25" customHeight="1">
      <c r="A9" s="44" t="s">
        <v>2</v>
      </c>
      <c r="B9" s="257" t="s">
        <v>3</v>
      </c>
      <c r="C9" s="258"/>
      <c r="D9" s="259" t="s">
        <v>4</v>
      </c>
      <c r="E9" s="260"/>
      <c r="F9" s="259" t="s">
        <v>5</v>
      </c>
      <c r="G9" s="260"/>
      <c r="H9" s="250" t="s">
        <v>6</v>
      </c>
      <c r="I9" s="251"/>
    </row>
    <row r="10" spans="1:9" s="36" customFormat="1" ht="27" customHeight="1">
      <c r="A10" s="45" t="s">
        <v>7</v>
      </c>
      <c r="B10" s="46">
        <f>SUM(B11:B31)</f>
        <v>49328</v>
      </c>
      <c r="C10" s="47" t="s">
        <v>8</v>
      </c>
      <c r="D10" s="46">
        <f>SUM(D11:D31)</f>
        <v>45</v>
      </c>
      <c r="E10" s="47" t="s">
        <v>9</v>
      </c>
      <c r="F10" s="46">
        <f>SUM(F11:F31)</f>
        <v>47</v>
      </c>
      <c r="G10" s="47" t="s">
        <v>8</v>
      </c>
      <c r="H10" s="48">
        <f>ROUNDDOWN(F10/B10*1000,2)</f>
        <v>0.95</v>
      </c>
      <c r="I10" s="49" t="s">
        <v>10</v>
      </c>
    </row>
    <row r="11" spans="1:9" s="35" customFormat="1" ht="27" customHeight="1">
      <c r="A11" s="50" t="s">
        <v>11</v>
      </c>
      <c r="B11" s="51">
        <v>7855</v>
      </c>
      <c r="C11" s="52"/>
      <c r="D11" s="51">
        <v>3</v>
      </c>
      <c r="E11" s="52"/>
      <c r="F11" s="51">
        <v>3</v>
      </c>
      <c r="G11" s="52"/>
      <c r="H11" s="53">
        <f>IF(D11="-","-",ROUNDDOWN(F11/B11*1000,2))</f>
        <v>0.38</v>
      </c>
      <c r="I11" s="54"/>
    </row>
    <row r="12" spans="1:9" s="35" customFormat="1" ht="27" customHeight="1">
      <c r="A12" s="55" t="s">
        <v>12</v>
      </c>
      <c r="B12" s="56">
        <v>2465</v>
      </c>
      <c r="C12" s="57"/>
      <c r="D12" s="56">
        <v>1</v>
      </c>
      <c r="E12" s="57"/>
      <c r="F12" s="56">
        <v>1</v>
      </c>
      <c r="G12" s="57"/>
      <c r="H12" s="58">
        <f>IF(D12="-","-",F12/B12*1000)</f>
        <v>0.4056795131845842</v>
      </c>
      <c r="I12" s="43"/>
    </row>
    <row r="13" spans="1:9" s="35" customFormat="1" ht="27" customHeight="1">
      <c r="A13" s="55" t="s">
        <v>13</v>
      </c>
      <c r="B13" s="56">
        <v>1769</v>
      </c>
      <c r="C13" s="57"/>
      <c r="D13" s="56" t="s">
        <v>14</v>
      </c>
      <c r="E13" s="57"/>
      <c r="F13" s="56" t="s">
        <v>14</v>
      </c>
      <c r="G13" s="57"/>
      <c r="H13" s="58" t="str">
        <f>IF(D12:D13="-","-",F13/B13*1000)</f>
        <v>-</v>
      </c>
      <c r="I13" s="43"/>
    </row>
    <row r="14" spans="1:9" s="35" customFormat="1" ht="27" customHeight="1">
      <c r="A14" s="55" t="s">
        <v>15</v>
      </c>
      <c r="B14" s="56">
        <v>2046</v>
      </c>
      <c r="C14" s="57"/>
      <c r="D14" s="56">
        <v>3</v>
      </c>
      <c r="E14" s="57"/>
      <c r="F14" s="56">
        <v>3</v>
      </c>
      <c r="G14" s="57"/>
      <c r="H14" s="58">
        <f>IF(D14="-","-",F14/B14*1000)</f>
        <v>1.466275659824047</v>
      </c>
      <c r="I14" s="43"/>
    </row>
    <row r="15" spans="1:9" s="35" customFormat="1" ht="27" customHeight="1">
      <c r="A15" s="55" t="s">
        <v>16</v>
      </c>
      <c r="B15" s="56">
        <v>1906</v>
      </c>
      <c r="C15" s="57"/>
      <c r="D15" s="56" t="s">
        <v>17</v>
      </c>
      <c r="E15" s="57"/>
      <c r="F15" s="56" t="s">
        <v>17</v>
      </c>
      <c r="G15" s="57"/>
      <c r="H15" s="58" t="str">
        <f>IF(D14:D15="-","-",F15/B15*1000)</f>
        <v>-</v>
      </c>
      <c r="I15" s="43"/>
    </row>
    <row r="16" spans="1:9" s="35" customFormat="1" ht="27" customHeight="1">
      <c r="A16" s="55" t="s">
        <v>18</v>
      </c>
      <c r="B16" s="56">
        <v>3062</v>
      </c>
      <c r="C16" s="57"/>
      <c r="D16" s="56">
        <v>4</v>
      </c>
      <c r="E16" s="57"/>
      <c r="F16" s="56">
        <v>4</v>
      </c>
      <c r="G16" s="57"/>
      <c r="H16" s="58">
        <f>IF(D16="-","-",F16/B16*1000)</f>
        <v>1.3063357282821686</v>
      </c>
      <c r="I16" s="43"/>
    </row>
    <row r="17" spans="1:9" s="35" customFormat="1" ht="27" customHeight="1">
      <c r="A17" s="55" t="s">
        <v>19</v>
      </c>
      <c r="B17" s="56">
        <v>874</v>
      </c>
      <c r="C17" s="57"/>
      <c r="D17" s="56" t="s">
        <v>20</v>
      </c>
      <c r="E17" s="57"/>
      <c r="F17" s="56" t="s">
        <v>20</v>
      </c>
      <c r="G17" s="57"/>
      <c r="H17" s="58" t="str">
        <f>IF(D16:D17="-","-",F17/B17*1000)</f>
        <v>-</v>
      </c>
      <c r="I17" s="43"/>
    </row>
    <row r="18" spans="1:9" s="35" customFormat="1" ht="27" customHeight="1">
      <c r="A18" s="55" t="s">
        <v>21</v>
      </c>
      <c r="B18" s="56">
        <v>3881</v>
      </c>
      <c r="C18" s="57"/>
      <c r="D18" s="56">
        <v>7</v>
      </c>
      <c r="E18" s="57"/>
      <c r="F18" s="56">
        <v>8</v>
      </c>
      <c r="G18" s="57"/>
      <c r="H18" s="58">
        <f>IF(D18="-","-",F18/B18*1000)</f>
        <v>2.061324400927596</v>
      </c>
      <c r="I18" s="43"/>
    </row>
    <row r="19" spans="1:9" s="35" customFormat="1" ht="27" customHeight="1">
      <c r="A19" s="55" t="s">
        <v>22</v>
      </c>
      <c r="B19" s="56">
        <v>1628</v>
      </c>
      <c r="C19" s="57"/>
      <c r="D19" s="56" t="s">
        <v>23</v>
      </c>
      <c r="E19" s="57"/>
      <c r="F19" s="56" t="s">
        <v>23</v>
      </c>
      <c r="G19" s="57"/>
      <c r="H19" s="58" t="str">
        <f>IF(D18:D19="-","-",F19/B19*1000)</f>
        <v>-</v>
      </c>
      <c r="I19" s="43"/>
    </row>
    <row r="20" spans="1:9" s="35" customFormat="1" ht="27" customHeight="1">
      <c r="A20" s="55" t="s">
        <v>24</v>
      </c>
      <c r="B20" s="56">
        <v>4703</v>
      </c>
      <c r="C20" s="57"/>
      <c r="D20" s="56">
        <v>1</v>
      </c>
      <c r="E20" s="57"/>
      <c r="F20" s="56">
        <v>1</v>
      </c>
      <c r="G20" s="57"/>
      <c r="H20" s="58">
        <f aca="true" t="shared" si="0" ref="H20:H25">IF(D20="-","-",F20/B20*1000)</f>
        <v>0.21263023601956196</v>
      </c>
      <c r="I20" s="43"/>
    </row>
    <row r="21" spans="1:9" s="35" customFormat="1" ht="27" customHeight="1">
      <c r="A21" s="55" t="s">
        <v>25</v>
      </c>
      <c r="B21" s="56">
        <v>2755</v>
      </c>
      <c r="C21" s="57"/>
      <c r="D21" s="56">
        <v>1</v>
      </c>
      <c r="E21" s="57"/>
      <c r="F21" s="56">
        <v>2</v>
      </c>
      <c r="G21" s="57"/>
      <c r="H21" s="58">
        <f t="shared" si="0"/>
        <v>0.7259528130671505</v>
      </c>
      <c r="I21" s="43"/>
    </row>
    <row r="22" spans="1:9" s="35" customFormat="1" ht="27" customHeight="1">
      <c r="A22" s="55" t="s">
        <v>26</v>
      </c>
      <c r="B22" s="56">
        <v>1982</v>
      </c>
      <c r="C22" s="57"/>
      <c r="D22" s="56">
        <v>1</v>
      </c>
      <c r="E22" s="57"/>
      <c r="F22" s="56">
        <v>1</v>
      </c>
      <c r="G22" s="57"/>
      <c r="H22" s="58">
        <f t="shared" si="0"/>
        <v>0.5045408678102926</v>
      </c>
      <c r="I22" s="43"/>
    </row>
    <row r="23" spans="1:9" s="35" customFormat="1" ht="27" customHeight="1">
      <c r="A23" s="55" t="s">
        <v>27</v>
      </c>
      <c r="B23" s="56">
        <v>1703</v>
      </c>
      <c r="C23" s="57"/>
      <c r="D23" s="56">
        <v>4</v>
      </c>
      <c r="E23" s="57"/>
      <c r="F23" s="56">
        <v>4</v>
      </c>
      <c r="G23" s="57"/>
      <c r="H23" s="58">
        <f t="shared" si="0"/>
        <v>2.3487962419260127</v>
      </c>
      <c r="I23" s="43"/>
    </row>
    <row r="24" spans="1:9" s="35" customFormat="1" ht="27" customHeight="1">
      <c r="A24" s="55" t="s">
        <v>28</v>
      </c>
      <c r="B24" s="56">
        <v>2155</v>
      </c>
      <c r="C24" s="57"/>
      <c r="D24" s="56">
        <v>8</v>
      </c>
      <c r="E24" s="57"/>
      <c r="F24" s="56">
        <v>8</v>
      </c>
      <c r="G24" s="57"/>
      <c r="H24" s="58">
        <f t="shared" si="0"/>
        <v>3.7122969837587005</v>
      </c>
      <c r="I24" s="43"/>
    </row>
    <row r="25" spans="1:9" s="35" customFormat="1" ht="27" customHeight="1">
      <c r="A25" s="55" t="s">
        <v>29</v>
      </c>
      <c r="B25" s="56">
        <v>1472</v>
      </c>
      <c r="C25" s="57"/>
      <c r="D25" s="56">
        <v>2</v>
      </c>
      <c r="E25" s="57"/>
      <c r="F25" s="56">
        <v>2</v>
      </c>
      <c r="G25" s="57"/>
      <c r="H25" s="58">
        <f t="shared" si="0"/>
        <v>1.358695652173913</v>
      </c>
      <c r="I25" s="43"/>
    </row>
    <row r="26" spans="1:9" s="35" customFormat="1" ht="27" customHeight="1">
      <c r="A26" s="55" t="s">
        <v>30</v>
      </c>
      <c r="B26" s="56">
        <v>1474</v>
      </c>
      <c r="C26" s="57"/>
      <c r="D26" s="56">
        <v>3</v>
      </c>
      <c r="E26" s="57"/>
      <c r="F26" s="56">
        <v>3</v>
      </c>
      <c r="G26" s="57"/>
      <c r="H26" s="58">
        <f>IF(D26="-","-",F26/B26*1000)-0.01</f>
        <v>2.02527815468114</v>
      </c>
      <c r="I26" s="43"/>
    </row>
    <row r="27" spans="1:9" s="35" customFormat="1" ht="27" customHeight="1">
      <c r="A27" s="55" t="s">
        <v>31</v>
      </c>
      <c r="B27" s="56">
        <v>580</v>
      </c>
      <c r="C27" s="57"/>
      <c r="D27" s="56">
        <v>1</v>
      </c>
      <c r="E27" s="57"/>
      <c r="F27" s="56">
        <v>1</v>
      </c>
      <c r="G27" s="57"/>
      <c r="H27" s="58">
        <f>IF(D26:D27="-","-",F27/B27*1000)</f>
        <v>1.7241379310344827</v>
      </c>
      <c r="I27" s="43"/>
    </row>
    <row r="28" spans="1:9" s="35" customFormat="1" ht="27" customHeight="1">
      <c r="A28" s="55" t="s">
        <v>32</v>
      </c>
      <c r="B28" s="56">
        <v>2486</v>
      </c>
      <c r="C28" s="57"/>
      <c r="D28" s="56">
        <v>1</v>
      </c>
      <c r="E28" s="57"/>
      <c r="F28" s="56">
        <v>1</v>
      </c>
      <c r="G28" s="57"/>
      <c r="H28" s="58">
        <f>IF(D28="-","-",F28/B28*1000)</f>
        <v>0.40225261464199513</v>
      </c>
      <c r="I28" s="43"/>
    </row>
    <row r="29" spans="1:9" s="35" customFormat="1" ht="27" customHeight="1">
      <c r="A29" s="55" t="s">
        <v>33</v>
      </c>
      <c r="B29" s="56">
        <v>2326</v>
      </c>
      <c r="C29" s="57"/>
      <c r="D29" s="56">
        <v>3</v>
      </c>
      <c r="E29" s="57"/>
      <c r="F29" s="56">
        <v>3</v>
      </c>
      <c r="G29" s="57"/>
      <c r="H29" s="58">
        <f>IF(D29="-","-",F29/B29*1000)</f>
        <v>1.2897678417884781</v>
      </c>
      <c r="I29" s="43"/>
    </row>
    <row r="30" spans="1:9" s="35" customFormat="1" ht="27" customHeight="1">
      <c r="A30" s="55" t="s">
        <v>34</v>
      </c>
      <c r="B30" s="56">
        <v>989</v>
      </c>
      <c r="C30" s="57"/>
      <c r="D30" s="56" t="s">
        <v>35</v>
      </c>
      <c r="E30" s="57"/>
      <c r="F30" s="56" t="s">
        <v>35</v>
      </c>
      <c r="G30" s="57"/>
      <c r="H30" s="58" t="str">
        <f>IF(D30="-","-",F30/B30*1000)</f>
        <v>-</v>
      </c>
      <c r="I30" s="43"/>
    </row>
    <row r="31" spans="1:9" s="35" customFormat="1" ht="27" customHeight="1" thickBot="1">
      <c r="A31" s="59" t="s">
        <v>36</v>
      </c>
      <c r="B31" s="60">
        <v>1217</v>
      </c>
      <c r="C31" s="61"/>
      <c r="D31" s="60">
        <v>2</v>
      </c>
      <c r="E31" s="61"/>
      <c r="F31" s="60">
        <v>2</v>
      </c>
      <c r="G31" s="61"/>
      <c r="H31" s="62">
        <f>IF(D31="-","-",F31/B31*1000)</f>
        <v>1.6433853738701725</v>
      </c>
      <c r="I31" s="63"/>
    </row>
    <row r="32" spans="1:9" s="35" customFormat="1" ht="18" customHeight="1">
      <c r="A32" s="253" t="s">
        <v>37</v>
      </c>
      <c r="B32" s="253"/>
      <c r="C32" s="253"/>
      <c r="D32" s="253"/>
      <c r="E32" s="64"/>
      <c r="F32" s="65"/>
      <c r="G32" s="65"/>
      <c r="H32" s="65"/>
      <c r="I32" s="65"/>
    </row>
    <row r="33" spans="1:9" s="35" customFormat="1" ht="13.5">
      <c r="A33" s="36"/>
      <c r="B33" s="36"/>
      <c r="C33" s="36"/>
      <c r="D33" s="36"/>
      <c r="E33" s="36"/>
      <c r="F33" s="36"/>
      <c r="G33" s="36"/>
      <c r="H33" s="36"/>
      <c r="I33" s="36"/>
    </row>
    <row r="34" spans="1:9" s="35" customFormat="1" ht="13.5">
      <c r="A34" s="36"/>
      <c r="B34" s="36"/>
      <c r="C34" s="36"/>
      <c r="D34" s="36"/>
      <c r="E34" s="36"/>
      <c r="F34" s="36"/>
      <c r="G34" s="36"/>
      <c r="H34" s="36"/>
      <c r="I34" s="36"/>
    </row>
    <row r="37" spans="1:17" s="38" customFormat="1" ht="21" customHeight="1">
      <c r="A37" s="248"/>
      <c r="B37" s="248"/>
      <c r="C37" s="248"/>
      <c r="D37" s="248"/>
      <c r="E37" s="248"/>
      <c r="F37" s="248"/>
      <c r="G37" s="248"/>
      <c r="H37" s="248"/>
      <c r="I37" s="248"/>
      <c r="J37" s="21"/>
      <c r="K37" s="22"/>
      <c r="L37" s="22"/>
      <c r="M37" s="22"/>
      <c r="N37" s="22"/>
      <c r="O37" s="22"/>
      <c r="P37" s="22"/>
      <c r="Q37" s="22"/>
    </row>
  </sheetData>
  <mergeCells count="10">
    <mergeCell ref="H9:I9"/>
    <mergeCell ref="A37:I37"/>
    <mergeCell ref="A1:I3"/>
    <mergeCell ref="A32:D32"/>
    <mergeCell ref="A6:D7"/>
    <mergeCell ref="F7:I7"/>
    <mergeCell ref="F8:I8"/>
    <mergeCell ref="B9:C9"/>
    <mergeCell ref="D9:E9"/>
    <mergeCell ref="F9:G9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Ｐゴシック,太字"&amp;10福　　祉</oddHeader>
    <oddFooter>&amp;C&amp;"ＭＳ 明朝,標準"&amp;10 64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W73"/>
  <sheetViews>
    <sheetView view="pageBreakPreview" zoomScaleSheetLayoutView="100" workbookViewId="0" topLeftCell="A1">
      <selection activeCell="I33" sqref="I33:J33"/>
    </sheetView>
  </sheetViews>
  <sheetFormatPr defaultColWidth="9.00390625" defaultRowHeight="13.5"/>
  <cols>
    <col min="1" max="1" width="1.25" style="38" customWidth="1"/>
    <col min="2" max="2" width="7.50390625" style="38" customWidth="1"/>
    <col min="3" max="3" width="8.375" style="38" customWidth="1"/>
    <col min="4" max="4" width="1.625" style="38" customWidth="1"/>
    <col min="5" max="5" width="4.50390625" style="38" customWidth="1"/>
    <col min="6" max="6" width="1.625" style="38" customWidth="1"/>
    <col min="7" max="7" width="9.50390625" style="38" customWidth="1"/>
    <col min="8" max="8" width="8.375" style="38" customWidth="1"/>
    <col min="9" max="9" width="7.75390625" style="38" customWidth="1"/>
    <col min="10" max="10" width="10.00390625" style="38" customWidth="1"/>
    <col min="11" max="11" width="3.75390625" style="38" customWidth="1"/>
    <col min="12" max="12" width="3.125" style="38" customWidth="1"/>
    <col min="13" max="13" width="6.75390625" style="38" customWidth="1"/>
    <col min="14" max="14" width="3.375" style="38" customWidth="1"/>
    <col min="15" max="15" width="1.25" style="38" customWidth="1"/>
    <col min="16" max="16" width="4.625" style="38" customWidth="1"/>
    <col min="17" max="17" width="4.875" style="38" customWidth="1"/>
    <col min="18" max="18" width="2.00390625" style="38" customWidth="1"/>
    <col min="19" max="16384" width="9.00390625" style="38" customWidth="1"/>
  </cols>
  <sheetData>
    <row r="1" spans="1:17" s="67" customFormat="1" ht="27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41"/>
      <c r="M1" s="41"/>
      <c r="N1" s="41"/>
      <c r="O1" s="66"/>
      <c r="P1" s="66"/>
      <c r="Q1" s="66"/>
    </row>
    <row r="2" spans="1:17" s="67" customFormat="1" ht="9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66"/>
      <c r="P2" s="66"/>
      <c r="Q2" s="66"/>
    </row>
    <row r="3" spans="1:17" s="122" customFormat="1" ht="15" customHeight="1">
      <c r="A3" s="121" t="s">
        <v>40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8"/>
      <c r="M3" s="68"/>
      <c r="N3" s="68"/>
      <c r="O3" s="69"/>
      <c r="P3" s="69"/>
      <c r="Q3" s="69"/>
    </row>
    <row r="4" spans="1:18" s="122" customFormat="1" ht="15" customHeight="1" thickBot="1">
      <c r="A4" s="123" t="s">
        <v>41</v>
      </c>
      <c r="B4" s="123"/>
      <c r="C4" s="123"/>
      <c r="D4" s="123"/>
      <c r="E4" s="64"/>
      <c r="F4" s="64"/>
      <c r="G4" s="64"/>
      <c r="H4" s="64"/>
      <c r="I4" s="64"/>
      <c r="J4" s="64"/>
      <c r="K4" s="64"/>
      <c r="L4" s="68"/>
      <c r="M4" s="269" t="s">
        <v>42</v>
      </c>
      <c r="N4" s="269"/>
      <c r="O4" s="269"/>
      <c r="P4" s="269"/>
      <c r="Q4" s="269"/>
      <c r="R4" s="269"/>
    </row>
    <row r="5" spans="1:18" s="122" customFormat="1" ht="18" customHeight="1">
      <c r="A5" s="243" t="s">
        <v>43</v>
      </c>
      <c r="B5" s="243"/>
      <c r="C5" s="243"/>
      <c r="D5" s="260"/>
      <c r="E5" s="259" t="s">
        <v>44</v>
      </c>
      <c r="F5" s="243"/>
      <c r="G5" s="260"/>
      <c r="H5" s="259" t="s">
        <v>45</v>
      </c>
      <c r="I5" s="260"/>
      <c r="J5" s="259" t="s">
        <v>46</v>
      </c>
      <c r="K5" s="243"/>
      <c r="L5" s="260"/>
      <c r="M5" s="259" t="s">
        <v>47</v>
      </c>
      <c r="N5" s="243"/>
      <c r="O5" s="260"/>
      <c r="P5" s="259" t="s">
        <v>48</v>
      </c>
      <c r="Q5" s="243"/>
      <c r="R5" s="243"/>
    </row>
    <row r="6" spans="1:18" s="67" customFormat="1" ht="18" customHeight="1">
      <c r="A6" s="70"/>
      <c r="B6" s="124" t="s">
        <v>49</v>
      </c>
      <c r="C6" s="124" t="s">
        <v>50</v>
      </c>
      <c r="D6" s="124"/>
      <c r="E6" s="238" t="s">
        <v>51</v>
      </c>
      <c r="F6" s="229"/>
      <c r="G6" s="229"/>
      <c r="H6" s="267" t="s">
        <v>52</v>
      </c>
      <c r="I6" s="267"/>
      <c r="J6" s="71" t="s">
        <v>53</v>
      </c>
      <c r="K6" s="114" t="s">
        <v>136</v>
      </c>
      <c r="L6" s="114" t="s">
        <v>137</v>
      </c>
      <c r="M6" s="268">
        <v>170</v>
      </c>
      <c r="N6" s="268"/>
      <c r="O6" s="115"/>
      <c r="P6" s="271">
        <v>166</v>
      </c>
      <c r="Q6" s="271"/>
      <c r="R6" s="116"/>
    </row>
    <row r="7" spans="1:18" s="67" customFormat="1" ht="18" customHeight="1">
      <c r="A7" s="73"/>
      <c r="B7" s="125" t="s">
        <v>54</v>
      </c>
      <c r="C7" s="125" t="s">
        <v>55</v>
      </c>
      <c r="D7" s="125"/>
      <c r="E7" s="240" t="s">
        <v>56</v>
      </c>
      <c r="F7" s="235"/>
      <c r="G7" s="235"/>
      <c r="H7" s="236" t="s">
        <v>57</v>
      </c>
      <c r="I7" s="236"/>
      <c r="J7" s="71" t="s">
        <v>138</v>
      </c>
      <c r="K7" s="114" t="s">
        <v>163</v>
      </c>
      <c r="L7" s="114" t="s">
        <v>137</v>
      </c>
      <c r="M7" s="226">
        <v>140</v>
      </c>
      <c r="N7" s="226"/>
      <c r="O7" s="115"/>
      <c r="P7" s="270">
        <v>148</v>
      </c>
      <c r="Q7" s="270"/>
      <c r="R7" s="116"/>
    </row>
    <row r="8" spans="1:18" s="67" customFormat="1" ht="18" customHeight="1">
      <c r="A8" s="73"/>
      <c r="B8" s="125" t="s">
        <v>58</v>
      </c>
      <c r="C8" s="125" t="s">
        <v>59</v>
      </c>
      <c r="D8" s="125"/>
      <c r="E8" s="240" t="s">
        <v>56</v>
      </c>
      <c r="F8" s="235"/>
      <c r="G8" s="235"/>
      <c r="H8" s="236" t="s">
        <v>60</v>
      </c>
      <c r="I8" s="236"/>
      <c r="J8" s="71" t="s">
        <v>139</v>
      </c>
      <c r="K8" s="114" t="s">
        <v>164</v>
      </c>
      <c r="L8" s="114" t="s">
        <v>137</v>
      </c>
      <c r="M8" s="226">
        <v>130</v>
      </c>
      <c r="N8" s="226"/>
      <c r="O8" s="115"/>
      <c r="P8" s="270">
        <v>116</v>
      </c>
      <c r="Q8" s="270"/>
      <c r="R8" s="116"/>
    </row>
    <row r="9" spans="1:18" s="67" customFormat="1" ht="18" customHeight="1">
      <c r="A9" s="73"/>
      <c r="B9" s="125" t="s">
        <v>61</v>
      </c>
      <c r="C9" s="125" t="s">
        <v>62</v>
      </c>
      <c r="D9" s="125"/>
      <c r="E9" s="240" t="s">
        <v>56</v>
      </c>
      <c r="F9" s="235"/>
      <c r="G9" s="235"/>
      <c r="H9" s="236" t="s">
        <v>63</v>
      </c>
      <c r="I9" s="236"/>
      <c r="J9" s="71" t="s">
        <v>140</v>
      </c>
      <c r="K9" s="114" t="s">
        <v>164</v>
      </c>
      <c r="L9" s="114" t="s">
        <v>137</v>
      </c>
      <c r="M9" s="226">
        <v>160</v>
      </c>
      <c r="N9" s="226"/>
      <c r="O9" s="115"/>
      <c r="P9" s="270">
        <v>144</v>
      </c>
      <c r="Q9" s="270"/>
      <c r="R9" s="116"/>
    </row>
    <row r="10" spans="1:18" s="67" customFormat="1" ht="18" customHeight="1">
      <c r="A10" s="73"/>
      <c r="B10" s="125" t="s">
        <v>64</v>
      </c>
      <c r="C10" s="125" t="s">
        <v>65</v>
      </c>
      <c r="D10" s="125"/>
      <c r="E10" s="240" t="s">
        <v>56</v>
      </c>
      <c r="F10" s="235"/>
      <c r="G10" s="235"/>
      <c r="H10" s="236" t="s">
        <v>66</v>
      </c>
      <c r="I10" s="236"/>
      <c r="J10" s="71" t="s">
        <v>141</v>
      </c>
      <c r="K10" s="114" t="s">
        <v>164</v>
      </c>
      <c r="L10" s="114" t="s">
        <v>137</v>
      </c>
      <c r="M10" s="226">
        <v>200</v>
      </c>
      <c r="N10" s="226"/>
      <c r="O10" s="115"/>
      <c r="P10" s="270">
        <v>205</v>
      </c>
      <c r="Q10" s="270"/>
      <c r="R10" s="116"/>
    </row>
    <row r="11" spans="1:18" s="67" customFormat="1" ht="18" customHeight="1">
      <c r="A11" s="73"/>
      <c r="B11" s="125" t="s">
        <v>67</v>
      </c>
      <c r="C11" s="125" t="s">
        <v>68</v>
      </c>
      <c r="D11" s="125"/>
      <c r="E11" s="240" t="s">
        <v>56</v>
      </c>
      <c r="F11" s="235"/>
      <c r="G11" s="235"/>
      <c r="H11" s="236" t="s">
        <v>69</v>
      </c>
      <c r="I11" s="236"/>
      <c r="J11" s="71" t="s">
        <v>142</v>
      </c>
      <c r="K11" s="114" t="s">
        <v>164</v>
      </c>
      <c r="L11" s="114" t="s">
        <v>137</v>
      </c>
      <c r="M11" s="226">
        <v>70</v>
      </c>
      <c r="N11" s="226"/>
      <c r="O11" s="115"/>
      <c r="P11" s="270">
        <v>68</v>
      </c>
      <c r="Q11" s="270"/>
      <c r="R11" s="116"/>
    </row>
    <row r="12" spans="1:18" s="67" customFormat="1" ht="18" customHeight="1">
      <c r="A12" s="73"/>
      <c r="B12" s="125" t="s">
        <v>70</v>
      </c>
      <c r="C12" s="125" t="s">
        <v>71</v>
      </c>
      <c r="D12" s="125"/>
      <c r="E12" s="240" t="s">
        <v>56</v>
      </c>
      <c r="F12" s="235"/>
      <c r="G12" s="235"/>
      <c r="H12" s="236" t="s">
        <v>72</v>
      </c>
      <c r="I12" s="236"/>
      <c r="J12" s="71" t="s">
        <v>143</v>
      </c>
      <c r="K12" s="114" t="s">
        <v>164</v>
      </c>
      <c r="L12" s="114" t="s">
        <v>137</v>
      </c>
      <c r="M12" s="226">
        <v>60</v>
      </c>
      <c r="N12" s="226"/>
      <c r="O12" s="115"/>
      <c r="P12" s="270">
        <v>51</v>
      </c>
      <c r="Q12" s="270"/>
      <c r="R12" s="116"/>
    </row>
    <row r="13" spans="1:18" s="67" customFormat="1" ht="18" customHeight="1">
      <c r="A13" s="74"/>
      <c r="B13" s="125" t="s">
        <v>32</v>
      </c>
      <c r="C13" s="125" t="s">
        <v>62</v>
      </c>
      <c r="D13" s="125"/>
      <c r="E13" s="240" t="s">
        <v>56</v>
      </c>
      <c r="F13" s="235"/>
      <c r="G13" s="235"/>
      <c r="H13" s="236" t="s">
        <v>73</v>
      </c>
      <c r="I13" s="236"/>
      <c r="J13" s="71" t="s">
        <v>144</v>
      </c>
      <c r="K13" s="114" t="s">
        <v>165</v>
      </c>
      <c r="L13" s="114" t="s">
        <v>166</v>
      </c>
      <c r="M13" s="226">
        <v>100</v>
      </c>
      <c r="N13" s="226"/>
      <c r="O13" s="115"/>
      <c r="P13" s="270">
        <v>99</v>
      </c>
      <c r="Q13" s="270"/>
      <c r="R13" s="116"/>
    </row>
    <row r="14" spans="1:18" s="67" customFormat="1" ht="18" customHeight="1">
      <c r="A14" s="73"/>
      <c r="B14" s="125" t="s">
        <v>74</v>
      </c>
      <c r="C14" s="125" t="s">
        <v>65</v>
      </c>
      <c r="D14" s="125"/>
      <c r="E14" s="240" t="s">
        <v>56</v>
      </c>
      <c r="F14" s="235"/>
      <c r="G14" s="235"/>
      <c r="H14" s="236" t="s">
        <v>75</v>
      </c>
      <c r="I14" s="236"/>
      <c r="J14" s="71" t="s">
        <v>145</v>
      </c>
      <c r="K14" s="114" t="s">
        <v>164</v>
      </c>
      <c r="L14" s="114" t="s">
        <v>137</v>
      </c>
      <c r="M14" s="226">
        <v>90</v>
      </c>
      <c r="N14" s="226"/>
      <c r="O14" s="115"/>
      <c r="P14" s="270">
        <v>89</v>
      </c>
      <c r="Q14" s="270"/>
      <c r="R14" s="116"/>
    </row>
    <row r="15" spans="1:18" s="67" customFormat="1" ht="18" customHeight="1">
      <c r="A15" s="73"/>
      <c r="B15" s="125" t="s">
        <v>76</v>
      </c>
      <c r="C15" s="125" t="s">
        <v>77</v>
      </c>
      <c r="D15" s="125"/>
      <c r="E15" s="240" t="s">
        <v>56</v>
      </c>
      <c r="F15" s="235"/>
      <c r="G15" s="235"/>
      <c r="H15" s="236" t="s">
        <v>78</v>
      </c>
      <c r="I15" s="236"/>
      <c r="J15" s="71" t="s">
        <v>144</v>
      </c>
      <c r="K15" s="114" t="s">
        <v>163</v>
      </c>
      <c r="L15" s="114" t="s">
        <v>137</v>
      </c>
      <c r="M15" s="226">
        <v>45</v>
      </c>
      <c r="N15" s="226"/>
      <c r="O15" s="115"/>
      <c r="P15" s="270">
        <v>38</v>
      </c>
      <c r="Q15" s="270"/>
      <c r="R15" s="116"/>
    </row>
    <row r="16" spans="1:18" s="67" customFormat="1" ht="18" customHeight="1">
      <c r="A16" s="73"/>
      <c r="B16" s="125" t="s">
        <v>79</v>
      </c>
      <c r="C16" s="125" t="s">
        <v>55</v>
      </c>
      <c r="D16" s="125"/>
      <c r="E16" s="240" t="s">
        <v>56</v>
      </c>
      <c r="F16" s="235"/>
      <c r="G16" s="235"/>
      <c r="H16" s="236" t="s">
        <v>80</v>
      </c>
      <c r="I16" s="236"/>
      <c r="J16" s="71" t="s">
        <v>145</v>
      </c>
      <c r="K16" s="114" t="s">
        <v>163</v>
      </c>
      <c r="L16" s="114" t="s">
        <v>137</v>
      </c>
      <c r="M16" s="226">
        <v>45</v>
      </c>
      <c r="N16" s="226"/>
      <c r="O16" s="115"/>
      <c r="P16" s="270">
        <v>51</v>
      </c>
      <c r="Q16" s="270"/>
      <c r="R16" s="116"/>
    </row>
    <row r="17" spans="1:18" s="67" customFormat="1" ht="18" customHeight="1" thickBot="1">
      <c r="A17" s="75"/>
      <c r="B17" s="126" t="s">
        <v>29</v>
      </c>
      <c r="C17" s="126" t="s">
        <v>81</v>
      </c>
      <c r="D17" s="126"/>
      <c r="E17" s="233" t="s">
        <v>82</v>
      </c>
      <c r="F17" s="234"/>
      <c r="G17" s="234"/>
      <c r="H17" s="228" t="s">
        <v>83</v>
      </c>
      <c r="I17" s="228"/>
      <c r="J17" s="76" t="s">
        <v>146</v>
      </c>
      <c r="K17" s="117" t="s">
        <v>164</v>
      </c>
      <c r="L17" s="117" t="s">
        <v>137</v>
      </c>
      <c r="M17" s="227">
        <v>90</v>
      </c>
      <c r="N17" s="227"/>
      <c r="O17" s="118"/>
      <c r="P17" s="272">
        <v>99</v>
      </c>
      <c r="Q17" s="272"/>
      <c r="R17" s="119"/>
    </row>
    <row r="18" spans="1:18" s="67" customFormat="1" ht="15" customHeight="1">
      <c r="A18" s="102" t="s">
        <v>84</v>
      </c>
      <c r="B18" s="102"/>
      <c r="C18" s="102"/>
      <c r="D18" s="102"/>
      <c r="E18" s="78"/>
      <c r="F18" s="78"/>
      <c r="G18" s="78"/>
      <c r="H18" s="78"/>
      <c r="I18" s="78"/>
      <c r="J18" s="78"/>
      <c r="K18" s="78"/>
      <c r="L18" s="120"/>
      <c r="M18" s="276" t="s">
        <v>85</v>
      </c>
      <c r="N18" s="276"/>
      <c r="O18" s="276"/>
      <c r="P18" s="276"/>
      <c r="Q18" s="276"/>
      <c r="R18" s="276"/>
    </row>
    <row r="19" spans="1:20" s="81" customFormat="1" ht="9.7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0"/>
      <c r="Q19" s="80"/>
      <c r="R19" s="80"/>
      <c r="S19" s="80"/>
      <c r="T19" s="80"/>
    </row>
    <row r="20" spans="1:18" s="35" customFormat="1" ht="18" customHeight="1">
      <c r="A20" s="121" t="s">
        <v>86</v>
      </c>
      <c r="B20" s="64"/>
      <c r="C20" s="64"/>
      <c r="D20" s="95"/>
      <c r="E20" s="95"/>
      <c r="F20" s="64"/>
      <c r="G20" s="64"/>
      <c r="H20" s="64"/>
      <c r="I20" s="68"/>
      <c r="J20" s="43"/>
      <c r="K20" s="122"/>
      <c r="L20" s="122"/>
      <c r="M20" s="122"/>
      <c r="N20" s="122"/>
      <c r="O20" s="122"/>
      <c r="P20" s="122"/>
      <c r="Q20" s="122"/>
      <c r="R20" s="122"/>
    </row>
    <row r="21" spans="1:20" s="31" customFormat="1" ht="18" customHeight="1" thickBot="1">
      <c r="A21" s="277" t="s">
        <v>167</v>
      </c>
      <c r="B21" s="277"/>
      <c r="C21" s="82"/>
      <c r="D21" s="82"/>
      <c r="E21" s="82"/>
      <c r="F21" s="82"/>
      <c r="G21" s="83"/>
      <c r="H21" s="83"/>
      <c r="I21" s="83"/>
      <c r="J21" s="83"/>
      <c r="K21" s="82"/>
      <c r="L21" s="82"/>
      <c r="M21" s="237" t="s">
        <v>42</v>
      </c>
      <c r="N21" s="237"/>
      <c r="O21" s="237"/>
      <c r="P21" s="237"/>
      <c r="Q21" s="237"/>
      <c r="R21" s="237"/>
      <c r="S21" s="84"/>
      <c r="T21" s="84"/>
    </row>
    <row r="22" spans="1:20" s="31" customFormat="1" ht="19.5" customHeight="1">
      <c r="A22" s="274" t="s">
        <v>88</v>
      </c>
      <c r="B22" s="274"/>
      <c r="C22" s="274"/>
      <c r="D22" s="274"/>
      <c r="E22" s="274"/>
      <c r="F22" s="275"/>
      <c r="G22" s="278" t="s">
        <v>89</v>
      </c>
      <c r="H22" s="289"/>
      <c r="I22" s="282" t="s">
        <v>44</v>
      </c>
      <c r="J22" s="275"/>
      <c r="K22" s="282" t="s">
        <v>45</v>
      </c>
      <c r="L22" s="274"/>
      <c r="M22" s="275"/>
      <c r="N22" s="285" t="s">
        <v>90</v>
      </c>
      <c r="O22" s="286"/>
      <c r="P22" s="287"/>
      <c r="Q22" s="278" t="s">
        <v>91</v>
      </c>
      <c r="R22" s="279"/>
      <c r="S22" s="84"/>
      <c r="T22" s="84"/>
    </row>
    <row r="23" spans="1:20" s="31" customFormat="1" ht="19.5" customHeight="1">
      <c r="A23" s="85"/>
      <c r="B23" s="273" t="s">
        <v>92</v>
      </c>
      <c r="C23" s="273"/>
      <c r="D23" s="273"/>
      <c r="E23" s="273"/>
      <c r="F23" s="127"/>
      <c r="G23" s="283" t="s">
        <v>93</v>
      </c>
      <c r="H23" s="284"/>
      <c r="I23" s="283" t="s">
        <v>94</v>
      </c>
      <c r="J23" s="284"/>
      <c r="K23" s="283" t="s">
        <v>95</v>
      </c>
      <c r="L23" s="292"/>
      <c r="M23" s="284"/>
      <c r="N23" s="294" t="s">
        <v>96</v>
      </c>
      <c r="O23" s="295"/>
      <c r="P23" s="296"/>
      <c r="Q23" s="280">
        <v>80</v>
      </c>
      <c r="R23" s="281"/>
      <c r="S23" s="84"/>
      <c r="T23" s="84"/>
    </row>
    <row r="24" spans="1:20" s="31" customFormat="1" ht="19.5" customHeight="1">
      <c r="A24" s="86"/>
      <c r="B24" s="247" t="s">
        <v>97</v>
      </c>
      <c r="C24" s="247"/>
      <c r="D24" s="247"/>
      <c r="E24" s="247"/>
      <c r="F24" s="128"/>
      <c r="G24" s="244" t="s">
        <v>94</v>
      </c>
      <c r="H24" s="245"/>
      <c r="I24" s="244" t="s">
        <v>94</v>
      </c>
      <c r="J24" s="245"/>
      <c r="K24" s="244" t="s">
        <v>98</v>
      </c>
      <c r="L24" s="246"/>
      <c r="M24" s="245"/>
      <c r="N24" s="261" t="s">
        <v>147</v>
      </c>
      <c r="O24" s="262"/>
      <c r="P24" s="263"/>
      <c r="Q24" s="264">
        <v>300</v>
      </c>
      <c r="R24" s="265"/>
      <c r="S24" s="84"/>
      <c r="T24" s="84"/>
    </row>
    <row r="25" spans="1:20" s="31" customFormat="1" ht="30" customHeight="1">
      <c r="A25" s="86"/>
      <c r="B25" s="247" t="s">
        <v>99</v>
      </c>
      <c r="C25" s="247"/>
      <c r="D25" s="247"/>
      <c r="E25" s="247"/>
      <c r="F25" s="128"/>
      <c r="G25" s="244" t="s">
        <v>100</v>
      </c>
      <c r="H25" s="245"/>
      <c r="I25" s="244" t="s">
        <v>100</v>
      </c>
      <c r="J25" s="245"/>
      <c r="K25" s="244" t="s">
        <v>101</v>
      </c>
      <c r="L25" s="246"/>
      <c r="M25" s="245"/>
      <c r="N25" s="261" t="s">
        <v>148</v>
      </c>
      <c r="O25" s="262"/>
      <c r="P25" s="263"/>
      <c r="Q25" s="264">
        <v>40</v>
      </c>
      <c r="R25" s="265"/>
      <c r="S25" s="84"/>
      <c r="T25" s="84"/>
    </row>
    <row r="26" spans="1:20" s="31" customFormat="1" ht="19.5" customHeight="1">
      <c r="A26" s="86"/>
      <c r="B26" s="247" t="s">
        <v>102</v>
      </c>
      <c r="C26" s="247"/>
      <c r="D26" s="247"/>
      <c r="E26" s="247"/>
      <c r="F26" s="128"/>
      <c r="G26" s="244" t="s">
        <v>93</v>
      </c>
      <c r="H26" s="245"/>
      <c r="I26" s="244" t="s">
        <v>94</v>
      </c>
      <c r="J26" s="245"/>
      <c r="K26" s="244" t="s">
        <v>103</v>
      </c>
      <c r="L26" s="246"/>
      <c r="M26" s="245"/>
      <c r="N26" s="261" t="s">
        <v>149</v>
      </c>
      <c r="O26" s="262"/>
      <c r="P26" s="263"/>
      <c r="Q26" s="264">
        <v>300</v>
      </c>
      <c r="R26" s="265"/>
      <c r="S26" s="84"/>
      <c r="T26" s="84"/>
    </row>
    <row r="27" spans="1:20" s="31" customFormat="1" ht="19.5" customHeight="1">
      <c r="A27" s="86"/>
      <c r="B27" s="247" t="s">
        <v>104</v>
      </c>
      <c r="C27" s="247"/>
      <c r="D27" s="247"/>
      <c r="E27" s="247"/>
      <c r="F27" s="128"/>
      <c r="G27" s="244" t="s">
        <v>93</v>
      </c>
      <c r="H27" s="245"/>
      <c r="I27" s="244" t="s">
        <v>93</v>
      </c>
      <c r="J27" s="245"/>
      <c r="K27" s="244" t="s">
        <v>105</v>
      </c>
      <c r="L27" s="246"/>
      <c r="M27" s="245"/>
      <c r="N27" s="261" t="s">
        <v>150</v>
      </c>
      <c r="O27" s="262"/>
      <c r="P27" s="263"/>
      <c r="Q27" s="302" t="s">
        <v>106</v>
      </c>
      <c r="R27" s="303"/>
      <c r="S27" s="84"/>
      <c r="T27" s="84"/>
    </row>
    <row r="28" spans="1:20" s="31" customFormat="1" ht="19.5" customHeight="1">
      <c r="A28" s="86"/>
      <c r="B28" s="247" t="s">
        <v>107</v>
      </c>
      <c r="C28" s="247"/>
      <c r="D28" s="247"/>
      <c r="E28" s="247"/>
      <c r="F28" s="128"/>
      <c r="G28" s="244" t="s">
        <v>93</v>
      </c>
      <c r="H28" s="245"/>
      <c r="I28" s="244" t="s">
        <v>93</v>
      </c>
      <c r="J28" s="245"/>
      <c r="K28" s="244" t="s">
        <v>108</v>
      </c>
      <c r="L28" s="246"/>
      <c r="M28" s="245"/>
      <c r="N28" s="261" t="s">
        <v>151</v>
      </c>
      <c r="O28" s="262"/>
      <c r="P28" s="263"/>
      <c r="Q28" s="302" t="s">
        <v>106</v>
      </c>
      <c r="R28" s="303"/>
      <c r="S28" s="84"/>
      <c r="T28" s="84"/>
    </row>
    <row r="29" spans="1:20" s="31" customFormat="1" ht="19.5" customHeight="1">
      <c r="A29" s="86"/>
      <c r="B29" s="247" t="s">
        <v>109</v>
      </c>
      <c r="C29" s="247"/>
      <c r="D29" s="247"/>
      <c r="E29" s="247"/>
      <c r="F29" s="128"/>
      <c r="G29" s="244" t="s">
        <v>93</v>
      </c>
      <c r="H29" s="245"/>
      <c r="I29" s="244" t="s">
        <v>93</v>
      </c>
      <c r="J29" s="245"/>
      <c r="K29" s="244" t="s">
        <v>110</v>
      </c>
      <c r="L29" s="246"/>
      <c r="M29" s="245"/>
      <c r="N29" s="261" t="s">
        <v>152</v>
      </c>
      <c r="O29" s="262"/>
      <c r="P29" s="263"/>
      <c r="Q29" s="302" t="s">
        <v>106</v>
      </c>
      <c r="R29" s="303"/>
      <c r="S29" s="84"/>
      <c r="T29" s="84"/>
    </row>
    <row r="30" spans="1:20" s="31" customFormat="1" ht="19.5" customHeight="1">
      <c r="A30" s="86"/>
      <c r="B30" s="247" t="s">
        <v>111</v>
      </c>
      <c r="C30" s="247"/>
      <c r="D30" s="247"/>
      <c r="E30" s="247"/>
      <c r="F30" s="128"/>
      <c r="G30" s="244" t="s">
        <v>93</v>
      </c>
      <c r="H30" s="245"/>
      <c r="I30" s="244" t="s">
        <v>93</v>
      </c>
      <c r="J30" s="245"/>
      <c r="K30" s="244" t="s">
        <v>112</v>
      </c>
      <c r="L30" s="246"/>
      <c r="M30" s="245"/>
      <c r="N30" s="261" t="s">
        <v>153</v>
      </c>
      <c r="O30" s="262"/>
      <c r="P30" s="263"/>
      <c r="Q30" s="302" t="s">
        <v>106</v>
      </c>
      <c r="R30" s="303"/>
      <c r="S30" s="84"/>
      <c r="T30" s="84"/>
    </row>
    <row r="31" spans="1:20" s="31" customFormat="1" ht="19.5" customHeight="1">
      <c r="A31" s="86"/>
      <c r="B31" s="247" t="s">
        <v>113</v>
      </c>
      <c r="C31" s="247"/>
      <c r="D31" s="247"/>
      <c r="E31" s="247"/>
      <c r="F31" s="128"/>
      <c r="G31" s="244" t="s">
        <v>93</v>
      </c>
      <c r="H31" s="245"/>
      <c r="I31" s="244" t="s">
        <v>168</v>
      </c>
      <c r="J31" s="245"/>
      <c r="K31" s="244" t="s">
        <v>114</v>
      </c>
      <c r="L31" s="246"/>
      <c r="M31" s="245"/>
      <c r="N31" s="261" t="s">
        <v>154</v>
      </c>
      <c r="O31" s="262"/>
      <c r="P31" s="263"/>
      <c r="Q31" s="264">
        <v>80</v>
      </c>
      <c r="R31" s="265"/>
      <c r="S31" s="84"/>
      <c r="T31" s="84"/>
    </row>
    <row r="32" spans="1:20" s="31" customFormat="1" ht="19.5" customHeight="1">
      <c r="A32" s="86"/>
      <c r="B32" s="247" t="s">
        <v>115</v>
      </c>
      <c r="C32" s="247"/>
      <c r="D32" s="247"/>
      <c r="E32" s="247"/>
      <c r="F32" s="128"/>
      <c r="G32" s="244" t="s">
        <v>94</v>
      </c>
      <c r="H32" s="245"/>
      <c r="I32" s="244" t="s">
        <v>94</v>
      </c>
      <c r="J32" s="245"/>
      <c r="K32" s="244" t="s">
        <v>116</v>
      </c>
      <c r="L32" s="246"/>
      <c r="M32" s="245"/>
      <c r="N32" s="261" t="s">
        <v>155</v>
      </c>
      <c r="O32" s="262"/>
      <c r="P32" s="263"/>
      <c r="Q32" s="264">
        <v>100</v>
      </c>
      <c r="R32" s="265"/>
      <c r="S32" s="84"/>
      <c r="T32" s="84"/>
    </row>
    <row r="33" spans="1:20" s="31" customFormat="1" ht="30" customHeight="1">
      <c r="A33" s="86"/>
      <c r="B33" s="247" t="s">
        <v>117</v>
      </c>
      <c r="C33" s="247"/>
      <c r="D33" s="247"/>
      <c r="E33" s="247"/>
      <c r="F33" s="128"/>
      <c r="G33" s="244" t="s">
        <v>94</v>
      </c>
      <c r="H33" s="245"/>
      <c r="I33" s="244" t="s">
        <v>94</v>
      </c>
      <c r="J33" s="245"/>
      <c r="K33" s="244" t="s">
        <v>118</v>
      </c>
      <c r="L33" s="246"/>
      <c r="M33" s="245"/>
      <c r="N33" s="261" t="s">
        <v>156</v>
      </c>
      <c r="O33" s="262"/>
      <c r="P33" s="263"/>
      <c r="Q33" s="302" t="s">
        <v>106</v>
      </c>
      <c r="R33" s="303"/>
      <c r="S33" s="84"/>
      <c r="T33" s="84"/>
    </row>
    <row r="34" spans="1:20" s="31" customFormat="1" ht="19.5" customHeight="1">
      <c r="A34" s="86"/>
      <c r="B34" s="247" t="s">
        <v>119</v>
      </c>
      <c r="C34" s="247"/>
      <c r="D34" s="247"/>
      <c r="E34" s="247"/>
      <c r="F34" s="128"/>
      <c r="G34" s="244" t="s">
        <v>120</v>
      </c>
      <c r="H34" s="245"/>
      <c r="I34" s="244" t="s">
        <v>120</v>
      </c>
      <c r="J34" s="245"/>
      <c r="K34" s="244" t="s">
        <v>121</v>
      </c>
      <c r="L34" s="246"/>
      <c r="M34" s="245"/>
      <c r="N34" s="261" t="s">
        <v>157</v>
      </c>
      <c r="O34" s="262"/>
      <c r="P34" s="263"/>
      <c r="Q34" s="264">
        <v>19</v>
      </c>
      <c r="R34" s="265"/>
      <c r="S34" s="84"/>
      <c r="T34" s="84"/>
    </row>
    <row r="35" spans="1:20" s="31" customFormat="1" ht="19.5" customHeight="1">
      <c r="A35" s="86"/>
      <c r="B35" s="247" t="s">
        <v>122</v>
      </c>
      <c r="C35" s="247"/>
      <c r="D35" s="247"/>
      <c r="E35" s="247"/>
      <c r="F35" s="128"/>
      <c r="G35" s="244" t="s">
        <v>120</v>
      </c>
      <c r="H35" s="245"/>
      <c r="I35" s="244" t="s">
        <v>120</v>
      </c>
      <c r="J35" s="245"/>
      <c r="K35" s="244" t="s">
        <v>123</v>
      </c>
      <c r="L35" s="246"/>
      <c r="M35" s="245"/>
      <c r="N35" s="261" t="s">
        <v>158</v>
      </c>
      <c r="O35" s="262"/>
      <c r="P35" s="263"/>
      <c r="Q35" s="264">
        <v>15</v>
      </c>
      <c r="R35" s="265"/>
      <c r="S35" s="84"/>
      <c r="T35" s="84"/>
    </row>
    <row r="36" spans="1:20" s="31" customFormat="1" ht="30" customHeight="1">
      <c r="A36" s="86"/>
      <c r="B36" s="247" t="s">
        <v>124</v>
      </c>
      <c r="C36" s="247"/>
      <c r="D36" s="247"/>
      <c r="E36" s="247"/>
      <c r="F36" s="128"/>
      <c r="G36" s="244" t="s">
        <v>120</v>
      </c>
      <c r="H36" s="245"/>
      <c r="I36" s="244" t="s">
        <v>120</v>
      </c>
      <c r="J36" s="245"/>
      <c r="K36" s="244" t="s">
        <v>125</v>
      </c>
      <c r="L36" s="246"/>
      <c r="M36" s="245"/>
      <c r="N36" s="261" t="s">
        <v>159</v>
      </c>
      <c r="O36" s="262"/>
      <c r="P36" s="263"/>
      <c r="Q36" s="264">
        <v>9</v>
      </c>
      <c r="R36" s="265"/>
      <c r="S36" s="84"/>
      <c r="T36" s="84"/>
    </row>
    <row r="37" spans="1:20" s="31" customFormat="1" ht="19.5" customHeight="1">
      <c r="A37" s="86"/>
      <c r="B37" s="247" t="s">
        <v>126</v>
      </c>
      <c r="C37" s="247"/>
      <c r="D37" s="247"/>
      <c r="E37" s="247"/>
      <c r="F37" s="128"/>
      <c r="G37" s="244" t="s">
        <v>127</v>
      </c>
      <c r="H37" s="245"/>
      <c r="I37" s="244" t="s">
        <v>127</v>
      </c>
      <c r="J37" s="245"/>
      <c r="K37" s="244" t="s">
        <v>128</v>
      </c>
      <c r="L37" s="246"/>
      <c r="M37" s="245"/>
      <c r="N37" s="261" t="s">
        <v>160</v>
      </c>
      <c r="O37" s="262"/>
      <c r="P37" s="263"/>
      <c r="Q37" s="264">
        <v>25</v>
      </c>
      <c r="R37" s="265"/>
      <c r="S37" s="84"/>
      <c r="T37" s="84"/>
    </row>
    <row r="38" spans="1:20" s="31" customFormat="1" ht="30" customHeight="1">
      <c r="A38" s="86"/>
      <c r="B38" s="266" t="s">
        <v>129</v>
      </c>
      <c r="C38" s="266"/>
      <c r="D38" s="266"/>
      <c r="E38" s="266"/>
      <c r="F38" s="128"/>
      <c r="G38" s="244" t="s">
        <v>130</v>
      </c>
      <c r="H38" s="245"/>
      <c r="I38" s="244" t="s">
        <v>130</v>
      </c>
      <c r="J38" s="245"/>
      <c r="K38" s="244" t="s">
        <v>131</v>
      </c>
      <c r="L38" s="246"/>
      <c r="M38" s="245"/>
      <c r="N38" s="261" t="s">
        <v>161</v>
      </c>
      <c r="O38" s="262"/>
      <c r="P38" s="263"/>
      <c r="Q38" s="264">
        <v>20</v>
      </c>
      <c r="R38" s="265"/>
      <c r="S38" s="84"/>
      <c r="T38" s="84"/>
    </row>
    <row r="39" spans="1:20" s="31" customFormat="1" ht="19.5" customHeight="1" thickBot="1">
      <c r="A39" s="87"/>
      <c r="B39" s="288" t="s">
        <v>132</v>
      </c>
      <c r="C39" s="288"/>
      <c r="D39" s="288"/>
      <c r="E39" s="288"/>
      <c r="F39" s="129"/>
      <c r="G39" s="290" t="s">
        <v>93</v>
      </c>
      <c r="H39" s="291"/>
      <c r="I39" s="290" t="s">
        <v>94</v>
      </c>
      <c r="J39" s="291"/>
      <c r="K39" s="290" t="s">
        <v>133</v>
      </c>
      <c r="L39" s="293"/>
      <c r="M39" s="291"/>
      <c r="N39" s="297" t="s">
        <v>162</v>
      </c>
      <c r="O39" s="298"/>
      <c r="P39" s="299"/>
      <c r="Q39" s="300" t="s">
        <v>106</v>
      </c>
      <c r="R39" s="301"/>
      <c r="S39" s="84"/>
      <c r="T39" s="84"/>
    </row>
    <row r="40" spans="1:20" s="31" customFormat="1" ht="5.25" customHeight="1">
      <c r="A40" s="88"/>
      <c r="B40" s="102"/>
      <c r="C40" s="102"/>
      <c r="D40" s="102"/>
      <c r="E40" s="102"/>
      <c r="F40" s="102"/>
      <c r="G40" s="130"/>
      <c r="H40" s="130"/>
      <c r="I40" s="130"/>
      <c r="J40" s="130"/>
      <c r="K40" s="89"/>
      <c r="L40" s="89"/>
      <c r="M40" s="89"/>
      <c r="N40" s="89"/>
      <c r="O40" s="89"/>
      <c r="P40" s="90"/>
      <c r="Q40" s="89"/>
      <c r="R40" s="132"/>
      <c r="S40" s="84"/>
      <c r="T40" s="84"/>
    </row>
    <row r="41" spans="1:20" s="133" customFormat="1" ht="13.5">
      <c r="A41" s="102" t="s">
        <v>134</v>
      </c>
      <c r="B41" s="39"/>
      <c r="C41" s="39"/>
      <c r="D41" s="39"/>
      <c r="E41" s="39"/>
      <c r="F41" s="39"/>
      <c r="G41" s="131"/>
      <c r="H41" s="131"/>
      <c r="I41" s="131"/>
      <c r="J41" s="131"/>
      <c r="K41" s="91"/>
      <c r="L41" s="91"/>
      <c r="M41" s="91"/>
      <c r="N41" s="91"/>
      <c r="O41" s="91"/>
      <c r="P41" s="92"/>
      <c r="Q41" s="91"/>
      <c r="R41" s="132"/>
      <c r="S41" s="132"/>
      <c r="T41" s="132"/>
    </row>
    <row r="42" spans="1:17" s="133" customFormat="1" ht="13.5">
      <c r="A42" s="102" t="s">
        <v>135</v>
      </c>
      <c r="B42" s="39"/>
      <c r="C42" s="39"/>
      <c r="D42" s="39"/>
      <c r="E42" s="39"/>
      <c r="F42" s="39"/>
      <c r="G42" s="131"/>
      <c r="H42" s="131"/>
      <c r="I42" s="131"/>
      <c r="J42" s="91"/>
      <c r="K42" s="91"/>
      <c r="L42" s="91"/>
      <c r="M42" s="92"/>
      <c r="N42" s="91"/>
      <c r="O42" s="132"/>
      <c r="P42" s="132"/>
      <c r="Q42" s="132"/>
    </row>
    <row r="43" spans="1:23" s="94" customFormat="1" ht="13.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</row>
    <row r="44" spans="1:23" s="94" customFormat="1" ht="13.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</row>
    <row r="45" spans="2:13" s="67" customFormat="1" ht="18" customHeight="1">
      <c r="B45" s="64"/>
      <c r="C45" s="64"/>
      <c r="D45" s="64"/>
      <c r="E45" s="64"/>
      <c r="F45" s="64"/>
      <c r="G45" s="64"/>
      <c r="H45" s="95"/>
      <c r="I45" s="95"/>
      <c r="J45" s="64"/>
      <c r="K45" s="64"/>
      <c r="L45" s="68"/>
      <c r="M45" s="43"/>
    </row>
    <row r="46" spans="1:23" s="94" customFormat="1" ht="13.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</row>
    <row r="47" spans="2:20" s="94" customFormat="1" ht="13.5" customHeight="1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</row>
    <row r="48" spans="2:20" s="94" customFormat="1" ht="13.5" customHeight="1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spans="2:20" s="94" customFormat="1" ht="13.5" customHeight="1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</row>
    <row r="50" spans="1:22" ht="13.5" customHeight="1">
      <c r="A50" s="21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7"/>
      <c r="N50" s="97"/>
      <c r="O50" s="97"/>
      <c r="P50" s="97"/>
      <c r="Q50" s="98"/>
      <c r="R50" s="98"/>
      <c r="S50" s="99"/>
      <c r="T50" s="100"/>
      <c r="U50" s="101"/>
      <c r="V50" s="99"/>
    </row>
    <row r="51" spans="1:22" ht="13.5" customHeight="1">
      <c r="A51" s="21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241"/>
      <c r="N51" s="241"/>
      <c r="O51" s="241"/>
      <c r="P51" s="102"/>
      <c r="Q51" s="83"/>
      <c r="R51" s="83"/>
      <c r="S51" s="103"/>
      <c r="T51" s="103"/>
      <c r="U51" s="104"/>
      <c r="V51" s="103"/>
    </row>
    <row r="52" spans="1:22" ht="13.5" customHeight="1">
      <c r="A52" s="21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30"/>
      <c r="N52" s="30"/>
      <c r="O52" s="30"/>
      <c r="P52" s="30"/>
      <c r="Q52" s="105"/>
      <c r="R52" s="105"/>
      <c r="S52" s="30"/>
      <c r="T52" s="30"/>
      <c r="U52" s="106"/>
      <c r="V52" s="30"/>
    </row>
    <row r="53" spans="1:22" ht="13.5" customHeight="1">
      <c r="A53" s="2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239"/>
      <c r="N53" s="239"/>
      <c r="O53" s="239"/>
      <c r="P53" s="82"/>
      <c r="Q53" s="83"/>
      <c r="R53" s="83"/>
      <c r="S53" s="82"/>
      <c r="T53" s="82"/>
      <c r="U53" s="104"/>
      <c r="V53" s="33"/>
    </row>
    <row r="54" spans="1:22" ht="13.5" customHeight="1">
      <c r="A54" s="2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230"/>
      <c r="N54" s="230"/>
      <c r="O54" s="231"/>
      <c r="P54" s="231"/>
      <c r="Q54" s="107"/>
      <c r="R54" s="107"/>
      <c r="S54" s="107"/>
      <c r="T54" s="232"/>
      <c r="U54" s="232"/>
      <c r="V54" s="107"/>
    </row>
    <row r="55" spans="1:22" ht="13.5" customHeight="1">
      <c r="A55" s="21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7"/>
      <c r="O55" s="98"/>
      <c r="P55" s="97"/>
      <c r="Q55" s="98"/>
      <c r="R55" s="98"/>
      <c r="S55" s="99"/>
      <c r="T55" s="100"/>
      <c r="U55" s="101"/>
      <c r="V55" s="99"/>
    </row>
    <row r="56" spans="1:22" ht="13.5" customHeight="1">
      <c r="A56" s="21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7"/>
      <c r="N56" s="97"/>
      <c r="O56" s="97"/>
      <c r="P56" s="97"/>
      <c r="Q56" s="107"/>
      <c r="R56" s="107"/>
      <c r="S56" s="99"/>
      <c r="T56" s="100"/>
      <c r="U56" s="101"/>
      <c r="V56" s="108"/>
    </row>
    <row r="57" spans="1:22" ht="13.5" customHeight="1">
      <c r="A57" s="21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7"/>
      <c r="N57" s="97"/>
      <c r="O57" s="97"/>
      <c r="P57" s="97"/>
      <c r="Q57" s="107"/>
      <c r="R57" s="107"/>
      <c r="S57" s="99"/>
      <c r="T57" s="100"/>
      <c r="U57" s="101"/>
      <c r="V57" s="108"/>
    </row>
    <row r="58" spans="1:22" ht="13.5" customHeight="1">
      <c r="A58" s="21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7"/>
      <c r="N58" s="97"/>
      <c r="O58" s="97"/>
      <c r="P58" s="97"/>
      <c r="Q58" s="107"/>
      <c r="R58" s="107"/>
      <c r="S58" s="99"/>
      <c r="T58" s="100"/>
      <c r="U58" s="101"/>
      <c r="V58" s="108"/>
    </row>
    <row r="59" spans="1:22" ht="13.5" customHeight="1">
      <c r="A59" s="21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7"/>
      <c r="N59" s="97"/>
      <c r="O59" s="97"/>
      <c r="P59" s="97"/>
      <c r="Q59" s="107"/>
      <c r="R59" s="107"/>
      <c r="S59" s="99"/>
      <c r="T59" s="100"/>
      <c r="U59" s="101"/>
      <c r="V59" s="108"/>
    </row>
    <row r="60" spans="1:22" ht="13.5" customHeight="1">
      <c r="A60" s="21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241"/>
      <c r="N60" s="241"/>
      <c r="O60" s="241"/>
      <c r="P60" s="102"/>
      <c r="Q60" s="83"/>
      <c r="R60" s="83"/>
      <c r="S60" s="103"/>
      <c r="T60" s="103"/>
      <c r="U60" s="104"/>
      <c r="V60" s="103"/>
    </row>
    <row r="61" spans="1:22" ht="13.5" customHeight="1">
      <c r="A61" s="21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109"/>
      <c r="V61" s="109"/>
    </row>
    <row r="62" spans="1:22" ht="13.5" customHeight="1">
      <c r="A62" s="21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109"/>
      <c r="V62" s="109"/>
    </row>
    <row r="63" spans="1:22" ht="13.5" customHeight="1">
      <c r="A63" s="21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109"/>
      <c r="V63" s="109"/>
    </row>
    <row r="64" spans="1:22" ht="13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109"/>
      <c r="V64" s="109"/>
    </row>
    <row r="65" spans="1:22" ht="13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109"/>
      <c r="V65" s="109"/>
    </row>
    <row r="66" spans="1:22" ht="13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109"/>
      <c r="V66" s="109"/>
    </row>
    <row r="67" spans="1:20" ht="13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3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s="112" customFormat="1" ht="13.5" customHeight="1">
      <c r="A69" s="110"/>
      <c r="B69" s="110"/>
      <c r="C69" s="110"/>
      <c r="D69" s="110"/>
      <c r="E69" s="110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</row>
    <row r="70" spans="1:20" ht="13.5" customHeight="1">
      <c r="A70" s="110"/>
      <c r="B70" s="110"/>
      <c r="C70" s="110"/>
      <c r="D70" s="110"/>
      <c r="E70" s="110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113"/>
      <c r="Q70" s="113"/>
      <c r="R70" s="113"/>
      <c r="S70" s="113"/>
      <c r="T70" s="113"/>
    </row>
    <row r="71" spans="1:20" ht="13.5" customHeight="1">
      <c r="A71" s="110"/>
      <c r="B71" s="110"/>
      <c r="C71" s="110"/>
      <c r="D71" s="110"/>
      <c r="E71" s="110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113"/>
      <c r="Q71" s="113"/>
      <c r="R71" s="113"/>
      <c r="S71" s="113"/>
      <c r="T71" s="113"/>
    </row>
    <row r="72" spans="1:20" ht="13.5" customHeight="1">
      <c r="A72" s="110"/>
      <c r="B72" s="110"/>
      <c r="C72" s="110"/>
      <c r="D72" s="110"/>
      <c r="E72" s="110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113"/>
      <c r="Q72" s="113"/>
      <c r="R72" s="113"/>
      <c r="S72" s="113"/>
      <c r="T72" s="113"/>
    </row>
    <row r="73" spans="1:20" ht="15" customHeight="1">
      <c r="A73" s="248"/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1"/>
      <c r="M73" s="22"/>
      <c r="N73" s="22"/>
      <c r="O73" s="22"/>
      <c r="P73" s="22"/>
      <c r="Q73" s="22"/>
      <c r="R73" s="22"/>
      <c r="S73" s="22"/>
      <c r="T73" s="22"/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173">
    <mergeCell ref="Q24:R24"/>
    <mergeCell ref="Q25:R25"/>
    <mergeCell ref="Q34:R34"/>
    <mergeCell ref="Q35:R35"/>
    <mergeCell ref="Q26:R26"/>
    <mergeCell ref="Q27:R27"/>
    <mergeCell ref="Q28:R28"/>
    <mergeCell ref="Q29:R29"/>
    <mergeCell ref="Q39:R39"/>
    <mergeCell ref="Q30:R30"/>
    <mergeCell ref="Q31:R31"/>
    <mergeCell ref="Q32:R32"/>
    <mergeCell ref="Q33:R33"/>
    <mergeCell ref="Q37:R37"/>
    <mergeCell ref="K35:M35"/>
    <mergeCell ref="K37:M37"/>
    <mergeCell ref="K33:M33"/>
    <mergeCell ref="K34:M34"/>
    <mergeCell ref="N34:P34"/>
    <mergeCell ref="N35:P35"/>
    <mergeCell ref="N26:P26"/>
    <mergeCell ref="N27:P27"/>
    <mergeCell ref="N28:P28"/>
    <mergeCell ref="N29:P29"/>
    <mergeCell ref="N32:P32"/>
    <mergeCell ref="N33:P33"/>
    <mergeCell ref="K39:M39"/>
    <mergeCell ref="N23:P23"/>
    <mergeCell ref="N24:P24"/>
    <mergeCell ref="N25:P25"/>
    <mergeCell ref="N37:P37"/>
    <mergeCell ref="N39:P39"/>
    <mergeCell ref="N30:P30"/>
    <mergeCell ref="N31:P31"/>
    <mergeCell ref="K31:M31"/>
    <mergeCell ref="K32:M32"/>
    <mergeCell ref="I39:J39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I33:J33"/>
    <mergeCell ref="I34:J34"/>
    <mergeCell ref="I35:J35"/>
    <mergeCell ref="I37:J37"/>
    <mergeCell ref="I29:J29"/>
    <mergeCell ref="I30:J30"/>
    <mergeCell ref="I31:J31"/>
    <mergeCell ref="I32:J32"/>
    <mergeCell ref="I25:J25"/>
    <mergeCell ref="I26:J26"/>
    <mergeCell ref="I27:J27"/>
    <mergeCell ref="I28:J28"/>
    <mergeCell ref="G34:H34"/>
    <mergeCell ref="G35:H35"/>
    <mergeCell ref="G37:H37"/>
    <mergeCell ref="G39:H39"/>
    <mergeCell ref="G30:H30"/>
    <mergeCell ref="G31:H31"/>
    <mergeCell ref="G32:H32"/>
    <mergeCell ref="G33:H33"/>
    <mergeCell ref="B37:E37"/>
    <mergeCell ref="B39:E39"/>
    <mergeCell ref="G22:H22"/>
    <mergeCell ref="G23:H23"/>
    <mergeCell ref="G24:H24"/>
    <mergeCell ref="G25:H25"/>
    <mergeCell ref="G26:H26"/>
    <mergeCell ref="G27:H27"/>
    <mergeCell ref="G28:H28"/>
    <mergeCell ref="G29:H29"/>
    <mergeCell ref="B32:E32"/>
    <mergeCell ref="B33:E33"/>
    <mergeCell ref="B34:E34"/>
    <mergeCell ref="B35:E35"/>
    <mergeCell ref="B28:E28"/>
    <mergeCell ref="B29:E29"/>
    <mergeCell ref="B30:E30"/>
    <mergeCell ref="B31:E31"/>
    <mergeCell ref="P9:Q9"/>
    <mergeCell ref="M14:N14"/>
    <mergeCell ref="M15:N15"/>
    <mergeCell ref="B24:E24"/>
    <mergeCell ref="I22:J22"/>
    <mergeCell ref="I23:J23"/>
    <mergeCell ref="I24:J24"/>
    <mergeCell ref="N22:P22"/>
    <mergeCell ref="P12:Q12"/>
    <mergeCell ref="P13:Q13"/>
    <mergeCell ref="B23:E23"/>
    <mergeCell ref="A22:F22"/>
    <mergeCell ref="M18:R18"/>
    <mergeCell ref="A21:B21"/>
    <mergeCell ref="Q22:R22"/>
    <mergeCell ref="Q23:R23"/>
    <mergeCell ref="P14:Q14"/>
    <mergeCell ref="P15:Q15"/>
    <mergeCell ref="P16:Q16"/>
    <mergeCell ref="P17:Q17"/>
    <mergeCell ref="M9:N9"/>
    <mergeCell ref="M10:N10"/>
    <mergeCell ref="M11:N11"/>
    <mergeCell ref="M4:R4"/>
    <mergeCell ref="P10:Q10"/>
    <mergeCell ref="P11:Q11"/>
    <mergeCell ref="P5:R5"/>
    <mergeCell ref="P6:Q6"/>
    <mergeCell ref="P7:Q7"/>
    <mergeCell ref="P8:Q8"/>
    <mergeCell ref="J5:L5"/>
    <mergeCell ref="M6:N6"/>
    <mergeCell ref="M7:N7"/>
    <mergeCell ref="M8:N8"/>
    <mergeCell ref="M12:N12"/>
    <mergeCell ref="M13:N13"/>
    <mergeCell ref="H13:I13"/>
    <mergeCell ref="H14:I14"/>
    <mergeCell ref="H10:I10"/>
    <mergeCell ref="E13:G13"/>
    <mergeCell ref="E14:G14"/>
    <mergeCell ref="H6:I6"/>
    <mergeCell ref="H7:I7"/>
    <mergeCell ref="H8:I8"/>
    <mergeCell ref="H9:I9"/>
    <mergeCell ref="E10:G10"/>
    <mergeCell ref="E11:G11"/>
    <mergeCell ref="T54:U54"/>
    <mergeCell ref="E15:G15"/>
    <mergeCell ref="E16:G16"/>
    <mergeCell ref="E17:G17"/>
    <mergeCell ref="M16:N16"/>
    <mergeCell ref="M17:N17"/>
    <mergeCell ref="H17:I17"/>
    <mergeCell ref="B25:E25"/>
    <mergeCell ref="B26:E26"/>
    <mergeCell ref="B27:E27"/>
    <mergeCell ref="A73:K73"/>
    <mergeCell ref="M5:O5"/>
    <mergeCell ref="E6:G6"/>
    <mergeCell ref="E7:G7"/>
    <mergeCell ref="E8:G8"/>
    <mergeCell ref="H15:I15"/>
    <mergeCell ref="H16:I16"/>
    <mergeCell ref="E5:G5"/>
    <mergeCell ref="M60:O60"/>
    <mergeCell ref="M54:P54"/>
    <mergeCell ref="A1:K1"/>
    <mergeCell ref="A5:D5"/>
    <mergeCell ref="M51:O51"/>
    <mergeCell ref="M53:O53"/>
    <mergeCell ref="E12:G12"/>
    <mergeCell ref="H11:I11"/>
    <mergeCell ref="H12:I12"/>
    <mergeCell ref="E9:G9"/>
    <mergeCell ref="M21:R21"/>
    <mergeCell ref="H5:I5"/>
    <mergeCell ref="N36:P36"/>
    <mergeCell ref="Q36:R36"/>
    <mergeCell ref="B36:E36"/>
    <mergeCell ref="G36:H36"/>
    <mergeCell ref="I36:J36"/>
    <mergeCell ref="K36:M36"/>
    <mergeCell ref="N38:P38"/>
    <mergeCell ref="Q38:R38"/>
    <mergeCell ref="B38:E38"/>
    <mergeCell ref="G38:H38"/>
    <mergeCell ref="I38:J38"/>
    <mergeCell ref="K38:M38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Header>&amp;R&amp;"ＭＳ Ｐゴシック,太字"&amp;10福　　祉</oddHeader>
    <oddFooter>&amp;C&amp;"ＭＳ 明朝,標準"&amp;10 65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37"/>
  <sheetViews>
    <sheetView view="pageBreakPreview" zoomScaleSheetLayoutView="100" workbookViewId="0" topLeftCell="A1">
      <selection activeCell="I25" sqref="I25"/>
    </sheetView>
  </sheetViews>
  <sheetFormatPr defaultColWidth="9.00390625" defaultRowHeight="13.5"/>
  <cols>
    <col min="1" max="1" width="1.25" style="39" customWidth="1"/>
    <col min="2" max="2" width="9.375" style="39" customWidth="1"/>
    <col min="3" max="3" width="1.25" style="39" customWidth="1"/>
    <col min="4" max="4" width="10.125" style="131" customWidth="1"/>
    <col min="5" max="5" width="9.75390625" style="39" customWidth="1"/>
    <col min="6" max="6" width="9.75390625" style="92" customWidth="1"/>
    <col min="7" max="7" width="9.75390625" style="69" customWidth="1"/>
    <col min="8" max="11" width="9.75390625" style="39" customWidth="1"/>
    <col min="12" max="16384" width="9.00390625" style="31" customWidth="1"/>
  </cols>
  <sheetData>
    <row r="1" spans="1:11" s="84" customFormat="1" ht="13.5" customHeight="1">
      <c r="A1" s="254"/>
      <c r="B1" s="254"/>
      <c r="C1" s="254"/>
      <c r="D1" s="254"/>
      <c r="E1" s="254"/>
      <c r="F1" s="254"/>
      <c r="G1" s="115"/>
      <c r="H1" s="103"/>
      <c r="I1" s="103"/>
      <c r="J1" s="103"/>
      <c r="K1" s="103"/>
    </row>
    <row r="2" spans="1:11" s="84" customFormat="1" ht="13.5" customHeight="1">
      <c r="A2" s="254"/>
      <c r="B2" s="254"/>
      <c r="C2" s="254"/>
      <c r="D2" s="254"/>
      <c r="E2" s="254"/>
      <c r="F2" s="254"/>
      <c r="G2" s="42"/>
      <c r="H2" s="134"/>
      <c r="I2" s="255" t="s">
        <v>87</v>
      </c>
      <c r="J2" s="255"/>
      <c r="K2" s="255"/>
    </row>
    <row r="3" spans="1:11" s="135" customFormat="1" ht="15.75" thickBot="1">
      <c r="A3" s="313" t="s">
        <v>169</v>
      </c>
      <c r="B3" s="313"/>
      <c r="C3" s="41"/>
      <c r="D3" s="41"/>
      <c r="E3" s="41"/>
      <c r="F3" s="41"/>
      <c r="G3" s="42"/>
      <c r="H3" s="138"/>
      <c r="I3" s="256" t="s">
        <v>42</v>
      </c>
      <c r="J3" s="256"/>
      <c r="K3" s="256"/>
    </row>
    <row r="4" spans="1:11" s="135" customFormat="1" ht="18" customHeight="1">
      <c r="A4" s="304" t="s">
        <v>2</v>
      </c>
      <c r="B4" s="305"/>
      <c r="C4" s="306"/>
      <c r="D4" s="309" t="s">
        <v>170</v>
      </c>
      <c r="E4" s="309" t="s">
        <v>3</v>
      </c>
      <c r="F4" s="309" t="s">
        <v>171</v>
      </c>
      <c r="G4" s="309"/>
      <c r="H4" s="257" t="s">
        <v>172</v>
      </c>
      <c r="I4" s="258"/>
      <c r="J4" s="311" t="s">
        <v>173</v>
      </c>
      <c r="K4" s="314" t="s">
        <v>174</v>
      </c>
    </row>
    <row r="5" spans="1:11" s="135" customFormat="1" ht="26.25" customHeight="1">
      <c r="A5" s="307"/>
      <c r="B5" s="307"/>
      <c r="C5" s="308"/>
      <c r="D5" s="310"/>
      <c r="E5" s="310"/>
      <c r="F5" s="139" t="s">
        <v>175</v>
      </c>
      <c r="G5" s="139" t="s">
        <v>176</v>
      </c>
      <c r="H5" s="139" t="s">
        <v>177</v>
      </c>
      <c r="I5" s="139" t="s">
        <v>178</v>
      </c>
      <c r="J5" s="312"/>
      <c r="K5" s="315"/>
    </row>
    <row r="6" spans="1:11" s="77" customFormat="1" ht="27" customHeight="1">
      <c r="A6" s="140"/>
      <c r="B6" s="141" t="s">
        <v>179</v>
      </c>
      <c r="C6" s="141"/>
      <c r="D6" s="142">
        <f>SUM(D7:D27)</f>
        <v>14543</v>
      </c>
      <c r="E6" s="143">
        <f>SUM(E7:E27)</f>
        <v>49328</v>
      </c>
      <c r="F6" s="143">
        <f>SUM(F7:F27)</f>
        <v>10961</v>
      </c>
      <c r="G6" s="144">
        <f aca="true" t="shared" si="0" ref="G6:G27">F6/E6*100</f>
        <v>22.220645475186508</v>
      </c>
      <c r="H6" s="143">
        <f>SUM(H7:H27)</f>
        <v>5704</v>
      </c>
      <c r="I6" s="143">
        <f>SUM(I7:I27)</f>
        <v>1562</v>
      </c>
      <c r="J6" s="143">
        <f>SUM(J7:J27)</f>
        <v>1031</v>
      </c>
      <c r="K6" s="143">
        <f>SUM(K7:K27)</f>
        <v>416</v>
      </c>
    </row>
    <row r="7" spans="1:11" s="135" customFormat="1" ht="27" customHeight="1">
      <c r="A7" s="125"/>
      <c r="B7" s="125" t="s">
        <v>180</v>
      </c>
      <c r="C7" s="125"/>
      <c r="D7" s="145">
        <v>2697</v>
      </c>
      <c r="E7" s="146">
        <v>7855</v>
      </c>
      <c r="F7" s="146">
        <v>1673</v>
      </c>
      <c r="G7" s="147">
        <f t="shared" si="0"/>
        <v>21.298535964353917</v>
      </c>
      <c r="H7" s="146">
        <v>833</v>
      </c>
      <c r="I7" s="146">
        <v>216</v>
      </c>
      <c r="J7" s="146">
        <v>230</v>
      </c>
      <c r="K7" s="146">
        <v>70</v>
      </c>
    </row>
    <row r="8" spans="1:11" s="135" customFormat="1" ht="27" customHeight="1">
      <c r="A8" s="125"/>
      <c r="B8" s="125" t="s">
        <v>58</v>
      </c>
      <c r="C8" s="125"/>
      <c r="D8" s="145">
        <v>754</v>
      </c>
      <c r="E8" s="146">
        <v>2465</v>
      </c>
      <c r="F8" s="146">
        <v>452</v>
      </c>
      <c r="G8" s="147">
        <f t="shared" si="0"/>
        <v>18.336713995943203</v>
      </c>
      <c r="H8" s="146">
        <v>221</v>
      </c>
      <c r="I8" s="146">
        <v>66</v>
      </c>
      <c r="J8" s="146">
        <v>37</v>
      </c>
      <c r="K8" s="146">
        <v>20</v>
      </c>
    </row>
    <row r="9" spans="1:11" s="135" customFormat="1" ht="27" customHeight="1">
      <c r="A9" s="125"/>
      <c r="B9" s="125" t="s">
        <v>181</v>
      </c>
      <c r="C9" s="125"/>
      <c r="D9" s="145">
        <v>455</v>
      </c>
      <c r="E9" s="146">
        <v>1769</v>
      </c>
      <c r="F9" s="146">
        <v>424</v>
      </c>
      <c r="G9" s="147">
        <f t="shared" si="0"/>
        <v>23.96834369700396</v>
      </c>
      <c r="H9" s="146">
        <v>228</v>
      </c>
      <c r="I9" s="146">
        <v>64</v>
      </c>
      <c r="J9" s="146">
        <v>28</v>
      </c>
      <c r="K9" s="146">
        <v>15</v>
      </c>
    </row>
    <row r="10" spans="1:11" s="135" customFormat="1" ht="27" customHeight="1">
      <c r="A10" s="125"/>
      <c r="B10" s="125" t="s">
        <v>15</v>
      </c>
      <c r="C10" s="125"/>
      <c r="D10" s="145">
        <v>551</v>
      </c>
      <c r="E10" s="146">
        <v>2046</v>
      </c>
      <c r="F10" s="146">
        <v>459</v>
      </c>
      <c r="G10" s="147">
        <f t="shared" si="0"/>
        <v>22.434017595307918</v>
      </c>
      <c r="H10" s="146">
        <v>238</v>
      </c>
      <c r="I10" s="146">
        <v>72</v>
      </c>
      <c r="J10" s="146">
        <v>28</v>
      </c>
      <c r="K10" s="146">
        <v>9</v>
      </c>
    </row>
    <row r="11" spans="1:11" s="135" customFormat="1" ht="27" customHeight="1">
      <c r="A11" s="125"/>
      <c r="B11" s="125" t="s">
        <v>16</v>
      </c>
      <c r="C11" s="125"/>
      <c r="D11" s="145">
        <v>519</v>
      </c>
      <c r="E11" s="146">
        <v>1906</v>
      </c>
      <c r="F11" s="146">
        <v>424</v>
      </c>
      <c r="G11" s="147">
        <f t="shared" si="0"/>
        <v>22.24554039874082</v>
      </c>
      <c r="H11" s="146">
        <v>205</v>
      </c>
      <c r="I11" s="146">
        <v>59</v>
      </c>
      <c r="J11" s="146">
        <v>29</v>
      </c>
      <c r="K11" s="146">
        <v>20</v>
      </c>
    </row>
    <row r="12" spans="1:11" s="135" customFormat="1" ht="27" customHeight="1">
      <c r="A12" s="125"/>
      <c r="B12" s="125" t="s">
        <v>54</v>
      </c>
      <c r="C12" s="125"/>
      <c r="D12" s="145">
        <v>838</v>
      </c>
      <c r="E12" s="146">
        <v>3062</v>
      </c>
      <c r="F12" s="146">
        <v>626</v>
      </c>
      <c r="G12" s="147">
        <f t="shared" si="0"/>
        <v>20.444154147615937</v>
      </c>
      <c r="H12" s="146">
        <v>325</v>
      </c>
      <c r="I12" s="146">
        <v>76</v>
      </c>
      <c r="J12" s="146">
        <v>46</v>
      </c>
      <c r="K12" s="146">
        <v>28</v>
      </c>
    </row>
    <row r="13" spans="1:11" s="135" customFormat="1" ht="27" customHeight="1">
      <c r="A13" s="125"/>
      <c r="B13" s="125" t="s">
        <v>182</v>
      </c>
      <c r="C13" s="125"/>
      <c r="D13" s="145">
        <v>207</v>
      </c>
      <c r="E13" s="146">
        <v>874</v>
      </c>
      <c r="F13" s="146">
        <v>246</v>
      </c>
      <c r="G13" s="147">
        <f t="shared" si="0"/>
        <v>28.14645308924485</v>
      </c>
      <c r="H13" s="146">
        <v>129</v>
      </c>
      <c r="I13" s="146">
        <v>34</v>
      </c>
      <c r="J13" s="146">
        <v>7</v>
      </c>
      <c r="K13" s="146">
        <v>5</v>
      </c>
    </row>
    <row r="14" spans="1:11" s="135" customFormat="1" ht="27" customHeight="1">
      <c r="A14" s="125"/>
      <c r="B14" s="125" t="s">
        <v>21</v>
      </c>
      <c r="C14" s="125"/>
      <c r="D14" s="145">
        <v>1129</v>
      </c>
      <c r="E14" s="146">
        <v>3881</v>
      </c>
      <c r="F14" s="146">
        <v>735</v>
      </c>
      <c r="G14" s="147">
        <f t="shared" si="0"/>
        <v>18.938417933522288</v>
      </c>
      <c r="H14" s="146">
        <v>356</v>
      </c>
      <c r="I14" s="146">
        <v>78</v>
      </c>
      <c r="J14" s="146">
        <v>68</v>
      </c>
      <c r="K14" s="146">
        <v>31</v>
      </c>
    </row>
    <row r="15" spans="1:11" s="135" customFormat="1" ht="27" customHeight="1">
      <c r="A15" s="125"/>
      <c r="B15" s="125" t="s">
        <v>183</v>
      </c>
      <c r="C15" s="125"/>
      <c r="D15" s="145">
        <v>413</v>
      </c>
      <c r="E15" s="146">
        <v>1628</v>
      </c>
      <c r="F15" s="146">
        <v>377</v>
      </c>
      <c r="G15" s="147">
        <f t="shared" si="0"/>
        <v>23.157248157248155</v>
      </c>
      <c r="H15" s="146">
        <v>216</v>
      </c>
      <c r="I15" s="146">
        <v>53</v>
      </c>
      <c r="J15" s="146">
        <v>22</v>
      </c>
      <c r="K15" s="146">
        <v>8</v>
      </c>
    </row>
    <row r="16" spans="1:11" s="135" customFormat="1" ht="27" customHeight="1">
      <c r="A16" s="125"/>
      <c r="B16" s="125" t="s">
        <v>64</v>
      </c>
      <c r="C16" s="125"/>
      <c r="D16" s="145">
        <v>1572</v>
      </c>
      <c r="E16" s="146">
        <v>4703</v>
      </c>
      <c r="F16" s="146">
        <v>752</v>
      </c>
      <c r="G16" s="147">
        <f t="shared" si="0"/>
        <v>15.98979374867106</v>
      </c>
      <c r="H16" s="146">
        <v>350</v>
      </c>
      <c r="I16" s="146">
        <v>94</v>
      </c>
      <c r="J16" s="146">
        <v>68</v>
      </c>
      <c r="K16" s="146">
        <v>11</v>
      </c>
    </row>
    <row r="17" spans="1:11" s="135" customFormat="1" ht="27" customHeight="1">
      <c r="A17" s="125"/>
      <c r="B17" s="125" t="s">
        <v>25</v>
      </c>
      <c r="C17" s="125"/>
      <c r="D17" s="145">
        <v>787</v>
      </c>
      <c r="E17" s="146">
        <v>2755</v>
      </c>
      <c r="F17" s="146">
        <v>437</v>
      </c>
      <c r="G17" s="147">
        <f t="shared" si="0"/>
        <v>15.862068965517242</v>
      </c>
      <c r="H17" s="146">
        <v>214</v>
      </c>
      <c r="I17" s="146">
        <v>55</v>
      </c>
      <c r="J17" s="146">
        <v>23</v>
      </c>
      <c r="K17" s="146">
        <v>5</v>
      </c>
    </row>
    <row r="18" spans="1:11" s="135" customFormat="1" ht="27" customHeight="1">
      <c r="A18" s="125"/>
      <c r="B18" s="125" t="s">
        <v>184</v>
      </c>
      <c r="C18" s="125"/>
      <c r="D18" s="145">
        <v>612</v>
      </c>
      <c r="E18" s="146">
        <v>1982</v>
      </c>
      <c r="F18" s="146">
        <v>393</v>
      </c>
      <c r="G18" s="147">
        <f t="shared" si="0"/>
        <v>19.8284561049445</v>
      </c>
      <c r="H18" s="146">
        <v>223</v>
      </c>
      <c r="I18" s="146">
        <v>94</v>
      </c>
      <c r="J18" s="146">
        <v>103</v>
      </c>
      <c r="K18" s="146">
        <v>10</v>
      </c>
    </row>
    <row r="19" spans="1:11" s="135" customFormat="1" ht="27" customHeight="1">
      <c r="A19" s="125"/>
      <c r="B19" s="125" t="s">
        <v>70</v>
      </c>
      <c r="C19" s="125"/>
      <c r="D19" s="145">
        <v>452</v>
      </c>
      <c r="E19" s="146">
        <v>1703</v>
      </c>
      <c r="F19" s="146">
        <v>416</v>
      </c>
      <c r="G19" s="147">
        <f t="shared" si="0"/>
        <v>24.427480916030532</v>
      </c>
      <c r="H19" s="146">
        <v>218</v>
      </c>
      <c r="I19" s="146">
        <v>57</v>
      </c>
      <c r="J19" s="146">
        <v>27</v>
      </c>
      <c r="K19" s="146">
        <v>9</v>
      </c>
    </row>
    <row r="20" spans="1:11" s="135" customFormat="1" ht="27" customHeight="1">
      <c r="A20" s="125"/>
      <c r="B20" s="125" t="s">
        <v>185</v>
      </c>
      <c r="C20" s="125"/>
      <c r="D20" s="145">
        <v>570</v>
      </c>
      <c r="E20" s="146">
        <v>2155</v>
      </c>
      <c r="F20" s="146">
        <v>601</v>
      </c>
      <c r="G20" s="147">
        <f t="shared" si="0"/>
        <v>27.888631090487237</v>
      </c>
      <c r="H20" s="146">
        <v>339</v>
      </c>
      <c r="I20" s="146">
        <v>90</v>
      </c>
      <c r="J20" s="146">
        <v>43</v>
      </c>
      <c r="K20" s="146">
        <v>21</v>
      </c>
    </row>
    <row r="21" spans="1:11" s="135" customFormat="1" ht="27" customHeight="1">
      <c r="A21" s="125"/>
      <c r="B21" s="125" t="s">
        <v>29</v>
      </c>
      <c r="C21" s="125"/>
      <c r="D21" s="145">
        <v>378</v>
      </c>
      <c r="E21" s="146">
        <v>1472</v>
      </c>
      <c r="F21" s="146">
        <v>433</v>
      </c>
      <c r="G21" s="147">
        <f t="shared" si="0"/>
        <v>29.415760869565215</v>
      </c>
      <c r="H21" s="146">
        <v>256</v>
      </c>
      <c r="I21" s="146">
        <v>63</v>
      </c>
      <c r="J21" s="146">
        <v>26</v>
      </c>
      <c r="K21" s="146">
        <v>21</v>
      </c>
    </row>
    <row r="22" spans="1:11" s="135" customFormat="1" ht="27" customHeight="1">
      <c r="A22" s="125"/>
      <c r="B22" s="125" t="s">
        <v>186</v>
      </c>
      <c r="C22" s="125"/>
      <c r="D22" s="145">
        <v>377</v>
      </c>
      <c r="E22" s="146">
        <v>1474</v>
      </c>
      <c r="F22" s="146">
        <v>440</v>
      </c>
      <c r="G22" s="147">
        <f t="shared" si="0"/>
        <v>29.850746268656714</v>
      </c>
      <c r="H22" s="146">
        <v>239</v>
      </c>
      <c r="I22" s="146">
        <v>54</v>
      </c>
      <c r="J22" s="146">
        <v>26</v>
      </c>
      <c r="K22" s="146">
        <v>12</v>
      </c>
    </row>
    <row r="23" spans="1:11" s="135" customFormat="1" ht="27" customHeight="1">
      <c r="A23" s="125"/>
      <c r="B23" s="125" t="s">
        <v>31</v>
      </c>
      <c r="C23" s="125"/>
      <c r="D23" s="145">
        <v>193</v>
      </c>
      <c r="E23" s="146">
        <v>580</v>
      </c>
      <c r="F23" s="146">
        <v>227</v>
      </c>
      <c r="G23" s="147">
        <f t="shared" si="0"/>
        <v>39.13793103448276</v>
      </c>
      <c r="H23" s="146">
        <v>131</v>
      </c>
      <c r="I23" s="146">
        <v>36</v>
      </c>
      <c r="J23" s="146">
        <v>30</v>
      </c>
      <c r="K23" s="146">
        <v>26</v>
      </c>
    </row>
    <row r="24" spans="1:11" s="135" customFormat="1" ht="27" customHeight="1">
      <c r="A24" s="125"/>
      <c r="B24" s="125" t="s">
        <v>187</v>
      </c>
      <c r="C24" s="125"/>
      <c r="D24" s="145">
        <v>751</v>
      </c>
      <c r="E24" s="146">
        <v>2486</v>
      </c>
      <c r="F24" s="146">
        <v>683</v>
      </c>
      <c r="G24" s="147">
        <f t="shared" si="0"/>
        <v>27.473853580048267</v>
      </c>
      <c r="H24" s="146">
        <v>373</v>
      </c>
      <c r="I24" s="146">
        <v>109</v>
      </c>
      <c r="J24" s="146">
        <v>91</v>
      </c>
      <c r="K24" s="146">
        <v>47</v>
      </c>
    </row>
    <row r="25" spans="1:11" s="135" customFormat="1" ht="27" customHeight="1">
      <c r="A25" s="125"/>
      <c r="B25" s="125" t="s">
        <v>74</v>
      </c>
      <c r="C25" s="125"/>
      <c r="D25" s="145">
        <v>695</v>
      </c>
      <c r="E25" s="146">
        <v>2326</v>
      </c>
      <c r="F25" s="146">
        <v>599</v>
      </c>
      <c r="G25" s="147">
        <f t="shared" si="0"/>
        <v>25.752364574376614</v>
      </c>
      <c r="H25" s="146">
        <v>292</v>
      </c>
      <c r="I25" s="146">
        <v>81</v>
      </c>
      <c r="J25" s="146">
        <v>62</v>
      </c>
      <c r="K25" s="146">
        <v>34</v>
      </c>
    </row>
    <row r="26" spans="1:11" s="135" customFormat="1" ht="27" customHeight="1">
      <c r="A26" s="125"/>
      <c r="B26" s="125" t="s">
        <v>76</v>
      </c>
      <c r="C26" s="125"/>
      <c r="D26" s="145">
        <v>272</v>
      </c>
      <c r="E26" s="146">
        <v>989</v>
      </c>
      <c r="F26" s="146">
        <v>267</v>
      </c>
      <c r="G26" s="147">
        <f t="shared" si="0"/>
        <v>26.99696663296259</v>
      </c>
      <c r="H26" s="146">
        <v>158</v>
      </c>
      <c r="I26" s="146">
        <v>54</v>
      </c>
      <c r="J26" s="146">
        <v>23</v>
      </c>
      <c r="K26" s="146">
        <v>7</v>
      </c>
    </row>
    <row r="27" spans="1:11" s="135" customFormat="1" ht="27" customHeight="1" thickBot="1">
      <c r="A27" s="126"/>
      <c r="B27" s="126" t="s">
        <v>79</v>
      </c>
      <c r="C27" s="126"/>
      <c r="D27" s="148">
        <v>321</v>
      </c>
      <c r="E27" s="149">
        <v>1217</v>
      </c>
      <c r="F27" s="149">
        <v>297</v>
      </c>
      <c r="G27" s="150">
        <f t="shared" si="0"/>
        <v>24.404272801972063</v>
      </c>
      <c r="H27" s="149">
        <v>160</v>
      </c>
      <c r="I27" s="149">
        <v>57</v>
      </c>
      <c r="J27" s="149">
        <v>14</v>
      </c>
      <c r="K27" s="149">
        <v>7</v>
      </c>
    </row>
    <row r="28" spans="1:11" s="135" customFormat="1" ht="18" customHeight="1">
      <c r="A28" s="241" t="s">
        <v>84</v>
      </c>
      <c r="B28" s="241"/>
      <c r="C28" s="241"/>
      <c r="D28" s="241"/>
      <c r="E28" s="136"/>
      <c r="F28" s="137"/>
      <c r="G28" s="136"/>
      <c r="H28" s="136"/>
      <c r="I28" s="136"/>
      <c r="J28" s="136"/>
      <c r="K28" s="37"/>
    </row>
    <row r="37" spans="1:17" s="38" customFormat="1" ht="15" customHeight="1">
      <c r="A37" s="248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2"/>
      <c r="M37" s="22"/>
      <c r="N37" s="22"/>
      <c r="O37" s="22"/>
      <c r="P37" s="22"/>
      <c r="Q37" s="22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">
    <mergeCell ref="A37:K37"/>
    <mergeCell ref="A28:D28"/>
    <mergeCell ref="J4:J5"/>
    <mergeCell ref="I3:K3"/>
    <mergeCell ref="F4:G4"/>
    <mergeCell ref="H4:I4"/>
    <mergeCell ref="A3:B3"/>
    <mergeCell ref="K4:K5"/>
    <mergeCell ref="A1:F2"/>
    <mergeCell ref="I2:K2"/>
    <mergeCell ref="A4:C5"/>
    <mergeCell ref="D4:D5"/>
    <mergeCell ref="E4:E5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Ｐゴシック,太字"&amp;10福　　祉</oddHeader>
    <oddFooter>&amp;C&amp;"ＭＳ 明朝,標準"&amp;10 66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Y67"/>
  <sheetViews>
    <sheetView view="pageBreakPreview" zoomScaleSheetLayoutView="100" workbookViewId="0" topLeftCell="A1">
      <selection activeCell="U58" sqref="U57:U58"/>
    </sheetView>
  </sheetViews>
  <sheetFormatPr defaultColWidth="9.00390625" defaultRowHeight="13.5"/>
  <cols>
    <col min="1" max="1" width="6.375" style="38" customWidth="1"/>
    <col min="2" max="2" width="2.50390625" style="38" customWidth="1"/>
    <col min="3" max="3" width="1.12109375" style="38" customWidth="1"/>
    <col min="4" max="4" width="1.625" style="38" customWidth="1"/>
    <col min="5" max="5" width="1.25" style="38" customWidth="1"/>
    <col min="6" max="6" width="3.50390625" style="38" customWidth="1"/>
    <col min="7" max="7" width="1.25" style="38" customWidth="1"/>
    <col min="8" max="8" width="1.75390625" style="38" customWidth="1"/>
    <col min="9" max="9" width="2.375" style="38" customWidth="1"/>
    <col min="10" max="10" width="1.625" style="38" customWidth="1"/>
    <col min="11" max="11" width="1.75390625" style="38" customWidth="1"/>
    <col min="12" max="12" width="0.875" style="38" customWidth="1"/>
    <col min="13" max="13" width="1.37890625" style="38" customWidth="1"/>
    <col min="14" max="14" width="2.00390625" style="38" customWidth="1"/>
    <col min="15" max="15" width="2.75390625" style="38" customWidth="1"/>
    <col min="16" max="16" width="0.875" style="38" customWidth="1"/>
    <col min="17" max="17" width="5.00390625" style="38" customWidth="1"/>
    <col min="18" max="18" width="0.5" style="38" customWidth="1"/>
    <col min="19" max="19" width="1.12109375" style="38" customWidth="1"/>
    <col min="20" max="20" width="1.4921875" style="38" customWidth="1"/>
    <col min="21" max="21" width="2.875" style="38" customWidth="1"/>
    <col min="22" max="22" width="0.875" style="38" customWidth="1"/>
    <col min="23" max="23" width="4.50390625" style="38" customWidth="1"/>
    <col min="24" max="24" width="0.37109375" style="38" customWidth="1"/>
    <col min="25" max="25" width="1.37890625" style="38" customWidth="1"/>
    <col min="26" max="26" width="4.125" style="38" customWidth="1"/>
    <col min="27" max="27" width="2.375" style="38" customWidth="1"/>
    <col min="28" max="28" width="2.25390625" style="38" customWidth="1"/>
    <col min="29" max="29" width="1.25" style="38" customWidth="1"/>
    <col min="30" max="31" width="1.4921875" style="38" customWidth="1"/>
    <col min="32" max="32" width="1.75390625" style="38" customWidth="1"/>
    <col min="33" max="33" width="0.6171875" style="38" customWidth="1"/>
    <col min="34" max="34" width="3.625" style="38" customWidth="1"/>
    <col min="35" max="35" width="2.00390625" style="38" customWidth="1"/>
    <col min="36" max="36" width="1.75390625" style="38" customWidth="1"/>
    <col min="37" max="37" width="2.50390625" style="38" customWidth="1"/>
    <col min="38" max="38" width="0.6171875" style="38" customWidth="1"/>
    <col min="39" max="39" width="0.74609375" style="38" customWidth="1"/>
    <col min="40" max="41" width="2.125" style="38" customWidth="1"/>
    <col min="42" max="42" width="1.25" style="38" customWidth="1"/>
    <col min="43" max="43" width="0.6171875" style="38" customWidth="1"/>
    <col min="44" max="44" width="6.375" style="38" customWidth="1"/>
    <col min="45" max="46" width="0" style="38" hidden="1" customWidth="1"/>
    <col min="47" max="16384" width="9.00390625" style="38" customWidth="1"/>
  </cols>
  <sheetData>
    <row r="1" spans="1:44" s="67" customFormat="1" ht="19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</row>
    <row r="2" spans="1:44" s="35" customFormat="1" ht="1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269" t="s">
        <v>188</v>
      </c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</row>
    <row r="3" spans="1:45" s="35" customFormat="1" ht="15" customHeight="1">
      <c r="A3" s="398" t="s">
        <v>189</v>
      </c>
      <c r="B3" s="398"/>
      <c r="C3" s="398"/>
      <c r="D3" s="398"/>
      <c r="E3" s="398"/>
      <c r="F3" s="399"/>
      <c r="G3" s="318" t="s">
        <v>190</v>
      </c>
      <c r="H3" s="319"/>
      <c r="I3" s="319"/>
      <c r="J3" s="319"/>
      <c r="K3" s="320"/>
      <c r="L3" s="318" t="s">
        <v>191</v>
      </c>
      <c r="M3" s="319"/>
      <c r="N3" s="319"/>
      <c r="O3" s="319"/>
      <c r="P3" s="320"/>
      <c r="Q3" s="318" t="s">
        <v>192</v>
      </c>
      <c r="R3" s="319"/>
      <c r="S3" s="319"/>
      <c r="T3" s="320"/>
      <c r="U3" s="318" t="s">
        <v>193</v>
      </c>
      <c r="V3" s="319"/>
      <c r="W3" s="320"/>
      <c r="X3" s="318" t="s">
        <v>194</v>
      </c>
      <c r="Y3" s="319"/>
      <c r="Z3" s="319"/>
      <c r="AA3" s="320"/>
      <c r="AB3" s="318" t="s">
        <v>195</v>
      </c>
      <c r="AC3" s="319"/>
      <c r="AD3" s="319"/>
      <c r="AE3" s="319"/>
      <c r="AF3" s="320"/>
      <c r="AG3" s="318" t="s">
        <v>196</v>
      </c>
      <c r="AH3" s="319"/>
      <c r="AI3" s="319"/>
      <c r="AJ3" s="320"/>
      <c r="AK3" s="318" t="s">
        <v>197</v>
      </c>
      <c r="AL3" s="319"/>
      <c r="AM3" s="319"/>
      <c r="AN3" s="319"/>
      <c r="AO3" s="319"/>
      <c r="AP3" s="326" t="s">
        <v>198</v>
      </c>
      <c r="AQ3" s="327"/>
      <c r="AR3" s="327"/>
      <c r="AS3" s="135"/>
    </row>
    <row r="4" spans="1:45" s="35" customFormat="1" ht="15" customHeight="1">
      <c r="A4" s="328" t="s">
        <v>199</v>
      </c>
      <c r="B4" s="328"/>
      <c r="C4" s="328"/>
      <c r="D4" s="328"/>
      <c r="E4" s="328"/>
      <c r="F4" s="329"/>
      <c r="G4" s="321" t="s">
        <v>8</v>
      </c>
      <c r="H4" s="322"/>
      <c r="I4" s="322"/>
      <c r="J4" s="322"/>
      <c r="K4" s="323"/>
      <c r="L4" s="321" t="s">
        <v>8</v>
      </c>
      <c r="M4" s="322"/>
      <c r="N4" s="322"/>
      <c r="O4" s="322"/>
      <c r="P4" s="323"/>
      <c r="Q4" s="401" t="s">
        <v>8</v>
      </c>
      <c r="R4" s="402"/>
      <c r="S4" s="402"/>
      <c r="T4" s="403"/>
      <c r="U4" s="321" t="s">
        <v>8</v>
      </c>
      <c r="V4" s="322"/>
      <c r="W4" s="323"/>
      <c r="X4" s="321" t="s">
        <v>8</v>
      </c>
      <c r="Y4" s="322"/>
      <c r="Z4" s="322"/>
      <c r="AA4" s="323"/>
      <c r="AB4" s="321" t="s">
        <v>8</v>
      </c>
      <c r="AC4" s="322"/>
      <c r="AD4" s="322"/>
      <c r="AE4" s="322"/>
      <c r="AF4" s="323"/>
      <c r="AG4" s="321" t="s">
        <v>8</v>
      </c>
      <c r="AH4" s="322"/>
      <c r="AI4" s="322"/>
      <c r="AJ4" s="323"/>
      <c r="AK4" s="321" t="s">
        <v>8</v>
      </c>
      <c r="AL4" s="322"/>
      <c r="AM4" s="322"/>
      <c r="AN4" s="322"/>
      <c r="AO4" s="322"/>
      <c r="AP4" s="321" t="s">
        <v>8</v>
      </c>
      <c r="AQ4" s="322"/>
      <c r="AR4" s="322"/>
      <c r="AS4" s="135"/>
    </row>
    <row r="5" spans="1:44" s="135" customFormat="1" ht="13.5" customHeight="1">
      <c r="A5" s="330" t="s">
        <v>200</v>
      </c>
      <c r="B5" s="330"/>
      <c r="C5" s="331"/>
      <c r="D5" s="334" t="s">
        <v>201</v>
      </c>
      <c r="E5" s="330"/>
      <c r="F5" s="331"/>
      <c r="G5" s="395">
        <v>1455</v>
      </c>
      <c r="H5" s="325"/>
      <c r="I5" s="325"/>
      <c r="J5" s="325"/>
      <c r="K5" s="325"/>
      <c r="L5" s="316">
        <v>1189</v>
      </c>
      <c r="M5" s="316"/>
      <c r="N5" s="316"/>
      <c r="O5" s="316"/>
      <c r="P5" s="316"/>
      <c r="Q5" s="316">
        <v>1221</v>
      </c>
      <c r="R5" s="316"/>
      <c r="S5" s="316"/>
      <c r="T5" s="316"/>
      <c r="U5" s="316">
        <v>994</v>
      </c>
      <c r="V5" s="316"/>
      <c r="W5" s="316"/>
      <c r="X5" s="325">
        <v>600</v>
      </c>
      <c r="Y5" s="325"/>
      <c r="Z5" s="325"/>
      <c r="AA5" s="325"/>
      <c r="AB5" s="316">
        <v>287</v>
      </c>
      <c r="AC5" s="316"/>
      <c r="AD5" s="316"/>
      <c r="AE5" s="316"/>
      <c r="AF5" s="316"/>
      <c r="AG5" s="325">
        <v>109</v>
      </c>
      <c r="AH5" s="325"/>
      <c r="AI5" s="325"/>
      <c r="AJ5" s="325"/>
      <c r="AK5" s="316">
        <v>17</v>
      </c>
      <c r="AL5" s="316"/>
      <c r="AM5" s="316"/>
      <c r="AN5" s="316"/>
      <c r="AO5" s="316"/>
      <c r="AP5" s="316">
        <f>SUM(G5:AO5)</f>
        <v>5872</v>
      </c>
      <c r="AQ5" s="316"/>
      <c r="AR5" s="316"/>
    </row>
    <row r="6" spans="1:44" s="135" customFormat="1" ht="13.5" customHeight="1">
      <c r="A6" s="332"/>
      <c r="B6" s="332"/>
      <c r="C6" s="333"/>
      <c r="D6" s="335" t="s">
        <v>202</v>
      </c>
      <c r="E6" s="332"/>
      <c r="F6" s="333"/>
      <c r="G6" s="396">
        <v>1638</v>
      </c>
      <c r="H6" s="316"/>
      <c r="I6" s="316"/>
      <c r="J6" s="316"/>
      <c r="K6" s="316"/>
      <c r="L6" s="316">
        <v>1328</v>
      </c>
      <c r="M6" s="316"/>
      <c r="N6" s="316"/>
      <c r="O6" s="316"/>
      <c r="P6" s="316"/>
      <c r="Q6" s="316">
        <v>1541</v>
      </c>
      <c r="R6" s="316"/>
      <c r="S6" s="316"/>
      <c r="T6" s="316"/>
      <c r="U6" s="316">
        <v>1370</v>
      </c>
      <c r="V6" s="316"/>
      <c r="W6" s="316"/>
      <c r="X6" s="316">
        <v>1028</v>
      </c>
      <c r="Y6" s="316"/>
      <c r="Z6" s="316"/>
      <c r="AA6" s="316"/>
      <c r="AB6" s="316">
        <v>649</v>
      </c>
      <c r="AC6" s="316"/>
      <c r="AD6" s="316"/>
      <c r="AE6" s="316"/>
      <c r="AF6" s="316"/>
      <c r="AG6" s="316">
        <v>338</v>
      </c>
      <c r="AH6" s="316"/>
      <c r="AI6" s="316"/>
      <c r="AJ6" s="316"/>
      <c r="AK6" s="316">
        <v>86</v>
      </c>
      <c r="AL6" s="316"/>
      <c r="AM6" s="316"/>
      <c r="AN6" s="316"/>
      <c r="AO6" s="316"/>
      <c r="AP6" s="316">
        <f>SUM(G6:AO6)</f>
        <v>7978</v>
      </c>
      <c r="AQ6" s="316"/>
      <c r="AR6" s="316"/>
    </row>
    <row r="7" spans="1:44" s="135" customFormat="1" ht="13.5" customHeight="1">
      <c r="A7" s="332"/>
      <c r="B7" s="332"/>
      <c r="C7" s="333"/>
      <c r="D7" s="335" t="s">
        <v>175</v>
      </c>
      <c r="E7" s="332"/>
      <c r="F7" s="333"/>
      <c r="G7" s="396">
        <f>SUM(G5:K6)</f>
        <v>3093</v>
      </c>
      <c r="H7" s="316"/>
      <c r="I7" s="316"/>
      <c r="J7" s="316"/>
      <c r="K7" s="316"/>
      <c r="L7" s="316">
        <f>SUM(L5:P6)</f>
        <v>2517</v>
      </c>
      <c r="M7" s="316"/>
      <c r="N7" s="316"/>
      <c r="O7" s="316"/>
      <c r="P7" s="316"/>
      <c r="Q7" s="316">
        <f>SUM(Q5:T6)</f>
        <v>2762</v>
      </c>
      <c r="R7" s="316"/>
      <c r="S7" s="316"/>
      <c r="T7" s="316"/>
      <c r="U7" s="316">
        <f>SUM(U5:W6)</f>
        <v>2364</v>
      </c>
      <c r="V7" s="316"/>
      <c r="W7" s="316"/>
      <c r="X7" s="316">
        <f>SUM(X5:AA6)</f>
        <v>1628</v>
      </c>
      <c r="Y7" s="316"/>
      <c r="Z7" s="316"/>
      <c r="AA7" s="316"/>
      <c r="AB7" s="316">
        <f>SUM(AB5:AF6)</f>
        <v>936</v>
      </c>
      <c r="AC7" s="316"/>
      <c r="AD7" s="316"/>
      <c r="AE7" s="316"/>
      <c r="AF7" s="316"/>
      <c r="AG7" s="316">
        <f>SUM(AG5:AJ6)</f>
        <v>447</v>
      </c>
      <c r="AH7" s="316"/>
      <c r="AI7" s="316"/>
      <c r="AJ7" s="316"/>
      <c r="AK7" s="316">
        <f>SUM(AK5:AO6)</f>
        <v>103</v>
      </c>
      <c r="AL7" s="316"/>
      <c r="AM7" s="316"/>
      <c r="AN7" s="316"/>
      <c r="AO7" s="316"/>
      <c r="AP7" s="316">
        <f>SUM(AP5:AR6)</f>
        <v>13850</v>
      </c>
      <c r="AQ7" s="316"/>
      <c r="AR7" s="316"/>
    </row>
    <row r="8" spans="1:44" s="135" customFormat="1" ht="13.5" customHeight="1">
      <c r="A8" s="332"/>
      <c r="B8" s="332"/>
      <c r="C8" s="333"/>
      <c r="D8" s="336" t="s">
        <v>203</v>
      </c>
      <c r="E8" s="337"/>
      <c r="F8" s="338"/>
      <c r="G8" s="397">
        <f>G7/$AP$7*100</f>
        <v>22.332129963898918</v>
      </c>
      <c r="H8" s="324"/>
      <c r="I8" s="324"/>
      <c r="J8" s="324"/>
      <c r="K8" s="324"/>
      <c r="L8" s="324">
        <f>L7/$AP$7*100</f>
        <v>18.17328519855596</v>
      </c>
      <c r="M8" s="324"/>
      <c r="N8" s="324"/>
      <c r="O8" s="324"/>
      <c r="P8" s="324"/>
      <c r="Q8" s="324">
        <f>Q7/AP7*100</f>
        <v>19.942238267148014</v>
      </c>
      <c r="R8" s="324"/>
      <c r="S8" s="324"/>
      <c r="T8" s="324"/>
      <c r="U8" s="324">
        <f>U7/AP7*100</f>
        <v>17.068592057761734</v>
      </c>
      <c r="V8" s="324"/>
      <c r="W8" s="324"/>
      <c r="X8" s="431">
        <f>X7/$AP$7*100</f>
        <v>11.754512635379061</v>
      </c>
      <c r="Y8" s="431"/>
      <c r="Z8" s="431"/>
      <c r="AA8" s="431"/>
      <c r="AB8" s="324">
        <f>AB7/$AP$7*100</f>
        <v>6.75812274368231</v>
      </c>
      <c r="AC8" s="324"/>
      <c r="AD8" s="324"/>
      <c r="AE8" s="324"/>
      <c r="AF8" s="324"/>
      <c r="AG8" s="431">
        <f>AG7/$AP$7*100</f>
        <v>3.227436823104693</v>
      </c>
      <c r="AH8" s="431"/>
      <c r="AI8" s="431"/>
      <c r="AJ8" s="431"/>
      <c r="AK8" s="324">
        <f>AK7/$AP$7*100</f>
        <v>0.7436823104693141</v>
      </c>
      <c r="AL8" s="324"/>
      <c r="AM8" s="324"/>
      <c r="AN8" s="324"/>
      <c r="AO8" s="324"/>
      <c r="AP8" s="324">
        <f>AP7/$AP$7*100</f>
        <v>100</v>
      </c>
      <c r="AQ8" s="324"/>
      <c r="AR8" s="324"/>
    </row>
    <row r="9" spans="1:44" s="135" customFormat="1" ht="13.5" customHeight="1">
      <c r="A9" s="330" t="s">
        <v>204</v>
      </c>
      <c r="B9" s="330"/>
      <c r="C9" s="331"/>
      <c r="D9" s="334" t="s">
        <v>201</v>
      </c>
      <c r="E9" s="330"/>
      <c r="F9" s="331"/>
      <c r="G9" s="395">
        <v>1368</v>
      </c>
      <c r="H9" s="325"/>
      <c r="I9" s="325"/>
      <c r="J9" s="325"/>
      <c r="K9" s="325"/>
      <c r="L9" s="325">
        <v>1207</v>
      </c>
      <c r="M9" s="325"/>
      <c r="N9" s="325"/>
      <c r="O9" s="325"/>
      <c r="P9" s="325"/>
      <c r="Q9" s="325">
        <v>1159</v>
      </c>
      <c r="R9" s="325"/>
      <c r="S9" s="325"/>
      <c r="T9" s="325"/>
      <c r="U9" s="325">
        <v>1050</v>
      </c>
      <c r="V9" s="325"/>
      <c r="W9" s="325"/>
      <c r="X9" s="325">
        <v>642</v>
      </c>
      <c r="Y9" s="325"/>
      <c r="Z9" s="325"/>
      <c r="AA9" s="325"/>
      <c r="AB9" s="325">
        <v>303</v>
      </c>
      <c r="AC9" s="325"/>
      <c r="AD9" s="325"/>
      <c r="AE9" s="325"/>
      <c r="AF9" s="325"/>
      <c r="AG9" s="325">
        <v>125</v>
      </c>
      <c r="AH9" s="325"/>
      <c r="AI9" s="325"/>
      <c r="AJ9" s="325"/>
      <c r="AK9" s="325">
        <v>18</v>
      </c>
      <c r="AL9" s="325"/>
      <c r="AM9" s="325"/>
      <c r="AN9" s="325"/>
      <c r="AO9" s="325"/>
      <c r="AP9" s="325">
        <f>SUM(G9:AO9)</f>
        <v>5872</v>
      </c>
      <c r="AQ9" s="325"/>
      <c r="AR9" s="325"/>
    </row>
    <row r="10" spans="1:44" s="135" customFormat="1" ht="13.5" customHeight="1">
      <c r="A10" s="332"/>
      <c r="B10" s="332"/>
      <c r="C10" s="333"/>
      <c r="D10" s="335" t="s">
        <v>202</v>
      </c>
      <c r="E10" s="332"/>
      <c r="F10" s="333"/>
      <c r="G10" s="396">
        <v>1526</v>
      </c>
      <c r="H10" s="316"/>
      <c r="I10" s="316"/>
      <c r="J10" s="316"/>
      <c r="K10" s="316"/>
      <c r="L10" s="316">
        <v>1346</v>
      </c>
      <c r="M10" s="316"/>
      <c r="N10" s="316"/>
      <c r="O10" s="316"/>
      <c r="P10" s="316"/>
      <c r="Q10" s="316">
        <v>1545</v>
      </c>
      <c r="R10" s="316"/>
      <c r="S10" s="316"/>
      <c r="T10" s="316"/>
      <c r="U10" s="316">
        <v>1376</v>
      </c>
      <c r="V10" s="316"/>
      <c r="W10" s="316"/>
      <c r="X10" s="316">
        <v>1074</v>
      </c>
      <c r="Y10" s="316"/>
      <c r="Z10" s="316"/>
      <c r="AA10" s="316"/>
      <c r="AB10" s="316">
        <v>663</v>
      </c>
      <c r="AC10" s="316"/>
      <c r="AD10" s="316"/>
      <c r="AE10" s="316"/>
      <c r="AF10" s="316"/>
      <c r="AG10" s="316">
        <v>353</v>
      </c>
      <c r="AH10" s="316"/>
      <c r="AI10" s="316"/>
      <c r="AJ10" s="316"/>
      <c r="AK10" s="316">
        <v>100</v>
      </c>
      <c r="AL10" s="316"/>
      <c r="AM10" s="316"/>
      <c r="AN10" s="316"/>
      <c r="AO10" s="316"/>
      <c r="AP10" s="316">
        <f>SUM(G10:AO10)</f>
        <v>7983</v>
      </c>
      <c r="AQ10" s="316"/>
      <c r="AR10" s="316"/>
    </row>
    <row r="11" spans="1:44" s="135" customFormat="1" ht="13.5" customHeight="1">
      <c r="A11" s="332"/>
      <c r="B11" s="332"/>
      <c r="C11" s="333"/>
      <c r="D11" s="335" t="s">
        <v>175</v>
      </c>
      <c r="E11" s="332"/>
      <c r="F11" s="333"/>
      <c r="G11" s="396">
        <f>SUM(G9:K10)</f>
        <v>2894</v>
      </c>
      <c r="H11" s="316"/>
      <c r="I11" s="316"/>
      <c r="J11" s="316"/>
      <c r="K11" s="316"/>
      <c r="L11" s="316">
        <f>SUM(L9:P10)</f>
        <v>2553</v>
      </c>
      <c r="M11" s="316"/>
      <c r="N11" s="316"/>
      <c r="O11" s="316"/>
      <c r="P11" s="316"/>
      <c r="Q11" s="316">
        <f>SUM(Q9:T10)</f>
        <v>2704</v>
      </c>
      <c r="R11" s="316"/>
      <c r="S11" s="316"/>
      <c r="T11" s="316"/>
      <c r="U11" s="316">
        <f>SUM(U9:W10)</f>
        <v>2426</v>
      </c>
      <c r="V11" s="316"/>
      <c r="W11" s="316"/>
      <c r="X11" s="316">
        <f>SUM(X9:AA10)</f>
        <v>1716</v>
      </c>
      <c r="Y11" s="316"/>
      <c r="Z11" s="316"/>
      <c r="AA11" s="316"/>
      <c r="AB11" s="316">
        <f>SUM(AB9:AF10)</f>
        <v>966</v>
      </c>
      <c r="AC11" s="316"/>
      <c r="AD11" s="316"/>
      <c r="AE11" s="316"/>
      <c r="AF11" s="316"/>
      <c r="AG11" s="316">
        <f>SUM(AG9:AJ10)</f>
        <v>478</v>
      </c>
      <c r="AH11" s="316"/>
      <c r="AI11" s="316"/>
      <c r="AJ11" s="316"/>
      <c r="AK11" s="316">
        <f>SUM(AK9:AO10)</f>
        <v>118</v>
      </c>
      <c r="AL11" s="316"/>
      <c r="AM11" s="316"/>
      <c r="AN11" s="316"/>
      <c r="AO11" s="316"/>
      <c r="AP11" s="316">
        <f>SUM(AP9:AR10)</f>
        <v>13855</v>
      </c>
      <c r="AQ11" s="316"/>
      <c r="AR11" s="316"/>
    </row>
    <row r="12" spans="1:46" s="135" customFormat="1" ht="13.5" customHeight="1" thickBot="1">
      <c r="A12" s="347"/>
      <c r="B12" s="347"/>
      <c r="C12" s="348"/>
      <c r="D12" s="405" t="s">
        <v>203</v>
      </c>
      <c r="E12" s="406"/>
      <c r="F12" s="407"/>
      <c r="G12" s="404">
        <f>ROUND(G11/$AP$11*100,1)</f>
        <v>20.9</v>
      </c>
      <c r="H12" s="317"/>
      <c r="I12" s="317"/>
      <c r="J12" s="317"/>
      <c r="K12" s="317"/>
      <c r="L12" s="317">
        <f>ROUND(L11/$AP$11*100,1)</f>
        <v>18.4</v>
      </c>
      <c r="M12" s="317"/>
      <c r="N12" s="317"/>
      <c r="O12" s="317"/>
      <c r="P12" s="317"/>
      <c r="Q12" s="317">
        <f>ROUND(Q11/AP11*100,1)</f>
        <v>19.5</v>
      </c>
      <c r="R12" s="317"/>
      <c r="S12" s="317"/>
      <c r="T12" s="317"/>
      <c r="U12" s="317">
        <f>ROUND(U11/AP11*100,1)</f>
        <v>17.5</v>
      </c>
      <c r="V12" s="317"/>
      <c r="W12" s="317"/>
      <c r="X12" s="317">
        <f>ROUND(X11/$AP$11*100,1)</f>
        <v>12.4</v>
      </c>
      <c r="Y12" s="317"/>
      <c r="Z12" s="317"/>
      <c r="AA12" s="317"/>
      <c r="AB12" s="317">
        <f>ROUND(AB11/$AP$11*100,1)</f>
        <v>7</v>
      </c>
      <c r="AC12" s="317"/>
      <c r="AD12" s="317"/>
      <c r="AE12" s="317"/>
      <c r="AF12" s="317"/>
      <c r="AG12" s="317">
        <f>ROUND(AG11/$AP$11*100,1)-0.1</f>
        <v>3.4</v>
      </c>
      <c r="AH12" s="317"/>
      <c r="AI12" s="317"/>
      <c r="AJ12" s="317"/>
      <c r="AK12" s="317">
        <f>ROUND(AK11/$AP$11*100,1)</f>
        <v>0.9</v>
      </c>
      <c r="AL12" s="317"/>
      <c r="AM12" s="317"/>
      <c r="AN12" s="317"/>
      <c r="AO12" s="317"/>
      <c r="AP12" s="317">
        <f>AP11/$AP$11*100</f>
        <v>100</v>
      </c>
      <c r="AQ12" s="317"/>
      <c r="AR12" s="317"/>
      <c r="AS12" s="151" t="s">
        <v>205</v>
      </c>
      <c r="AT12" s="152">
        <f>SUM(G12:AO12)</f>
        <v>100.00000000000001</v>
      </c>
    </row>
    <row r="13" spans="1:44" s="135" customFormat="1" ht="15" customHeight="1">
      <c r="A13" s="241" t="s">
        <v>84</v>
      </c>
      <c r="B13" s="241"/>
      <c r="C13" s="241"/>
      <c r="D13" s="241"/>
      <c r="E13" s="241"/>
      <c r="F13" s="241"/>
      <c r="G13" s="102"/>
      <c r="H13" s="102"/>
      <c r="I13" s="102"/>
      <c r="J13" s="102"/>
      <c r="K13" s="102"/>
      <c r="L13" s="168"/>
      <c r="M13" s="168"/>
      <c r="N13" s="168"/>
      <c r="O13" s="168"/>
      <c r="P13" s="168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57"/>
      <c r="AH13" s="57"/>
      <c r="AI13" s="57"/>
      <c r="AJ13" s="57"/>
      <c r="AK13" s="57"/>
      <c r="AL13" s="170"/>
      <c r="AM13" s="170"/>
      <c r="AN13" s="170"/>
      <c r="AO13" s="170"/>
      <c r="AP13" s="170"/>
      <c r="AQ13" s="170"/>
      <c r="AR13" s="170"/>
    </row>
    <row r="14" spans="1:27" ht="1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2"/>
      <c r="V14" s="22"/>
      <c r="W14" s="22"/>
      <c r="X14" s="22"/>
      <c r="Y14" s="22"/>
      <c r="Z14" s="22"/>
      <c r="AA14" s="22"/>
    </row>
    <row r="15" spans="1:44" s="67" customFormat="1" ht="9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</row>
    <row r="16" spans="1:44" s="35" customFormat="1" ht="15" customHeight="1" thickBo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269" t="s">
        <v>206</v>
      </c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34"/>
      <c r="AQ16" s="34"/>
      <c r="AR16" s="34"/>
    </row>
    <row r="17" spans="1:51" s="35" customFormat="1" ht="15" customHeight="1">
      <c r="A17" s="276" t="s">
        <v>207</v>
      </c>
      <c r="B17" s="276"/>
      <c r="C17" s="276"/>
      <c r="D17" s="276"/>
      <c r="E17" s="276"/>
      <c r="F17" s="434"/>
      <c r="G17" s="318" t="s">
        <v>208</v>
      </c>
      <c r="H17" s="319"/>
      <c r="I17" s="319"/>
      <c r="J17" s="319"/>
      <c r="K17" s="319"/>
      <c r="L17" s="319"/>
      <c r="M17" s="319"/>
      <c r="N17" s="319"/>
      <c r="O17" s="319"/>
      <c r="P17" s="320"/>
      <c r="Q17" s="318" t="s">
        <v>209</v>
      </c>
      <c r="R17" s="319"/>
      <c r="S17" s="319"/>
      <c r="T17" s="319"/>
      <c r="U17" s="319"/>
      <c r="V17" s="319"/>
      <c r="W17" s="319"/>
      <c r="X17" s="318" t="s">
        <v>171</v>
      </c>
      <c r="Y17" s="319"/>
      <c r="Z17" s="319"/>
      <c r="AA17" s="319"/>
      <c r="AB17" s="319"/>
      <c r="AC17" s="319"/>
      <c r="AD17" s="319"/>
      <c r="AE17" s="319"/>
      <c r="AF17" s="320"/>
      <c r="AG17" s="318" t="s">
        <v>176</v>
      </c>
      <c r="AH17" s="319"/>
      <c r="AI17" s="319"/>
      <c r="AJ17" s="319"/>
      <c r="AK17" s="319"/>
      <c r="AL17" s="319"/>
      <c r="AM17" s="319"/>
      <c r="AN17" s="319"/>
      <c r="AO17" s="319"/>
      <c r="AP17" s="153"/>
      <c r="AQ17" s="153"/>
      <c r="AR17" s="153"/>
      <c r="AS17" s="153"/>
      <c r="AT17" s="154"/>
      <c r="AU17" s="154"/>
      <c r="AV17" s="154"/>
      <c r="AW17" s="154"/>
      <c r="AX17" s="154"/>
      <c r="AY17" s="154"/>
    </row>
    <row r="18" spans="1:51" s="35" customFormat="1" ht="15" customHeight="1">
      <c r="A18" s="435" t="s">
        <v>210</v>
      </c>
      <c r="B18" s="435"/>
      <c r="C18" s="435"/>
      <c r="D18" s="435"/>
      <c r="E18" s="435"/>
      <c r="F18" s="436"/>
      <c r="G18" s="321" t="s">
        <v>8</v>
      </c>
      <c r="H18" s="322"/>
      <c r="I18" s="322"/>
      <c r="J18" s="322"/>
      <c r="K18" s="322"/>
      <c r="L18" s="322"/>
      <c r="M18" s="322"/>
      <c r="N18" s="322"/>
      <c r="O18" s="322"/>
      <c r="P18" s="323"/>
      <c r="Q18" s="321" t="s">
        <v>9</v>
      </c>
      <c r="R18" s="322"/>
      <c r="S18" s="322"/>
      <c r="T18" s="322"/>
      <c r="U18" s="322"/>
      <c r="V18" s="322"/>
      <c r="W18" s="322"/>
      <c r="X18" s="321" t="s">
        <v>8</v>
      </c>
      <c r="Y18" s="322"/>
      <c r="Z18" s="322"/>
      <c r="AA18" s="322"/>
      <c r="AB18" s="322"/>
      <c r="AC18" s="322"/>
      <c r="AD18" s="322"/>
      <c r="AE18" s="322"/>
      <c r="AF18" s="323"/>
      <c r="AG18" s="321" t="s">
        <v>211</v>
      </c>
      <c r="AH18" s="322"/>
      <c r="AI18" s="322"/>
      <c r="AJ18" s="322"/>
      <c r="AK18" s="322"/>
      <c r="AL18" s="322"/>
      <c r="AM18" s="322"/>
      <c r="AN18" s="322"/>
      <c r="AO18" s="322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</row>
    <row r="19" spans="1:51" s="35" customFormat="1" ht="13.5" customHeight="1">
      <c r="A19" s="330" t="s">
        <v>212</v>
      </c>
      <c r="B19" s="330"/>
      <c r="C19" s="330"/>
      <c r="D19" s="330"/>
      <c r="E19" s="330"/>
      <c r="F19" s="331"/>
      <c r="G19" s="430">
        <v>49175</v>
      </c>
      <c r="H19" s="364"/>
      <c r="I19" s="364"/>
      <c r="J19" s="364"/>
      <c r="K19" s="364"/>
      <c r="L19" s="364"/>
      <c r="M19" s="364"/>
      <c r="N19" s="364"/>
      <c r="O19" s="364"/>
      <c r="P19" s="364"/>
      <c r="Q19" s="364">
        <v>14284</v>
      </c>
      <c r="R19" s="364"/>
      <c r="S19" s="364"/>
      <c r="T19" s="364"/>
      <c r="U19" s="364"/>
      <c r="V19" s="364"/>
      <c r="W19" s="364"/>
      <c r="X19" s="364">
        <v>10773</v>
      </c>
      <c r="Y19" s="364"/>
      <c r="Z19" s="364"/>
      <c r="AA19" s="364"/>
      <c r="AB19" s="364"/>
      <c r="AC19" s="364"/>
      <c r="AD19" s="364"/>
      <c r="AE19" s="364"/>
      <c r="AF19" s="364"/>
      <c r="AG19" s="438">
        <f>ROUND(X19/G19*100,1)</f>
        <v>21.9</v>
      </c>
      <c r="AH19" s="438"/>
      <c r="AI19" s="438"/>
      <c r="AJ19" s="438"/>
      <c r="AK19" s="438"/>
      <c r="AL19" s="438"/>
      <c r="AM19" s="438"/>
      <c r="AN19" s="438"/>
      <c r="AO19" s="438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</row>
    <row r="20" spans="1:51" s="72" customFormat="1" ht="13.5" customHeight="1" thickBot="1">
      <c r="A20" s="347" t="s">
        <v>213</v>
      </c>
      <c r="B20" s="347"/>
      <c r="C20" s="347"/>
      <c r="D20" s="347"/>
      <c r="E20" s="347"/>
      <c r="F20" s="348"/>
      <c r="G20" s="432">
        <v>49328</v>
      </c>
      <c r="H20" s="433"/>
      <c r="I20" s="433"/>
      <c r="J20" s="433"/>
      <c r="K20" s="433"/>
      <c r="L20" s="433"/>
      <c r="M20" s="433"/>
      <c r="N20" s="433"/>
      <c r="O20" s="433"/>
      <c r="P20" s="433"/>
      <c r="Q20" s="433">
        <v>14543</v>
      </c>
      <c r="R20" s="433"/>
      <c r="S20" s="433"/>
      <c r="T20" s="433"/>
      <c r="U20" s="433"/>
      <c r="V20" s="433"/>
      <c r="W20" s="433"/>
      <c r="X20" s="433">
        <v>10961</v>
      </c>
      <c r="Y20" s="433"/>
      <c r="Z20" s="433"/>
      <c r="AA20" s="433"/>
      <c r="AB20" s="433"/>
      <c r="AC20" s="433"/>
      <c r="AD20" s="433"/>
      <c r="AE20" s="433"/>
      <c r="AF20" s="433"/>
      <c r="AG20" s="439">
        <f>ROUND(X20/G20*100,1)</f>
        <v>22.2</v>
      </c>
      <c r="AH20" s="439"/>
      <c r="AI20" s="439"/>
      <c r="AJ20" s="439"/>
      <c r="AK20" s="439"/>
      <c r="AL20" s="439"/>
      <c r="AM20" s="439"/>
      <c r="AN20" s="439"/>
      <c r="AO20" s="439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</row>
    <row r="21" spans="1:51" s="35" customFormat="1" ht="15" customHeight="1">
      <c r="A21" s="253" t="s">
        <v>84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102"/>
      <c r="M21" s="102"/>
      <c r="N21" s="102"/>
      <c r="O21" s="102"/>
      <c r="P21" s="102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2"/>
      <c r="AN21" s="172"/>
      <c r="AO21" s="172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</row>
    <row r="22" spans="1:43" s="94" customFormat="1" ht="19.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</row>
    <row r="23" spans="1:44" s="67" customFormat="1" ht="9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</row>
    <row r="24" spans="1:44" s="35" customFormat="1" ht="15" customHeight="1" thickBo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37" t="s">
        <v>214</v>
      </c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1"/>
      <c r="AP24" s="41"/>
      <c r="AQ24" s="41"/>
      <c r="AR24" s="41"/>
    </row>
    <row r="25" spans="1:45" s="160" customFormat="1" ht="30" customHeight="1">
      <c r="A25" s="390" t="s">
        <v>215</v>
      </c>
      <c r="B25" s="391"/>
      <c r="C25" s="314" t="s">
        <v>216</v>
      </c>
      <c r="D25" s="379"/>
      <c r="E25" s="379"/>
      <c r="F25" s="379"/>
      <c r="G25" s="379"/>
      <c r="H25" s="380"/>
      <c r="I25" s="314" t="s">
        <v>217</v>
      </c>
      <c r="J25" s="379"/>
      <c r="K25" s="379"/>
      <c r="L25" s="379"/>
      <c r="M25" s="379"/>
      <c r="N25" s="380"/>
      <c r="O25" s="314" t="s">
        <v>218</v>
      </c>
      <c r="P25" s="379"/>
      <c r="Q25" s="379"/>
      <c r="R25" s="379"/>
      <c r="S25" s="380"/>
      <c r="T25" s="314" t="s">
        <v>219</v>
      </c>
      <c r="U25" s="379"/>
      <c r="V25" s="379"/>
      <c r="W25" s="379"/>
      <c r="X25" s="380"/>
      <c r="Y25" s="314" t="s">
        <v>220</v>
      </c>
      <c r="Z25" s="379"/>
      <c r="AA25" s="379"/>
      <c r="AB25" s="380"/>
      <c r="AC25" s="314" t="s">
        <v>221</v>
      </c>
      <c r="AD25" s="379"/>
      <c r="AE25" s="379"/>
      <c r="AF25" s="379"/>
      <c r="AG25" s="379"/>
      <c r="AH25" s="380"/>
      <c r="AI25" s="314" t="s">
        <v>222</v>
      </c>
      <c r="AJ25" s="379"/>
      <c r="AK25" s="379"/>
      <c r="AL25" s="379"/>
      <c r="AM25" s="379"/>
      <c r="AN25" s="379"/>
      <c r="AO25" s="173"/>
      <c r="AP25" s="174"/>
      <c r="AQ25" s="174"/>
      <c r="AR25" s="174"/>
      <c r="AS25" s="159"/>
    </row>
    <row r="26" spans="1:45" s="35" customFormat="1" ht="15" customHeight="1">
      <c r="A26" s="416" t="s">
        <v>223</v>
      </c>
      <c r="B26" s="417"/>
      <c r="C26" s="425">
        <v>3297</v>
      </c>
      <c r="D26" s="393"/>
      <c r="E26" s="393"/>
      <c r="F26" s="393"/>
      <c r="G26" s="393"/>
      <c r="H26" s="393"/>
      <c r="I26" s="408">
        <v>191</v>
      </c>
      <c r="J26" s="408"/>
      <c r="K26" s="408"/>
      <c r="L26" s="408"/>
      <c r="M26" s="408"/>
      <c r="N26" s="408"/>
      <c r="O26" s="393">
        <v>876</v>
      </c>
      <c r="P26" s="393"/>
      <c r="Q26" s="393"/>
      <c r="R26" s="393"/>
      <c r="S26" s="393"/>
      <c r="T26" s="393" t="s">
        <v>224</v>
      </c>
      <c r="U26" s="393"/>
      <c r="V26" s="393"/>
      <c r="W26" s="393"/>
      <c r="X26" s="393"/>
      <c r="Y26" s="394">
        <v>8292</v>
      </c>
      <c r="Z26" s="394"/>
      <c r="AA26" s="394"/>
      <c r="AB26" s="394"/>
      <c r="AC26" s="392">
        <v>2642</v>
      </c>
      <c r="AD26" s="392"/>
      <c r="AE26" s="392"/>
      <c r="AF26" s="392"/>
      <c r="AG26" s="392"/>
      <c r="AH26" s="392"/>
      <c r="AI26" s="392">
        <v>3383</v>
      </c>
      <c r="AJ26" s="392"/>
      <c r="AK26" s="392"/>
      <c r="AL26" s="392"/>
      <c r="AM26" s="392"/>
      <c r="AN26" s="392"/>
      <c r="AO26" s="177"/>
      <c r="AP26" s="116"/>
      <c r="AQ26" s="116"/>
      <c r="AR26" s="116"/>
      <c r="AS26" s="72"/>
    </row>
    <row r="27" spans="1:45" s="35" customFormat="1" ht="15" customHeight="1">
      <c r="A27" s="412"/>
      <c r="B27" s="413"/>
      <c r="C27" s="426">
        <v>149634018</v>
      </c>
      <c r="D27" s="409"/>
      <c r="E27" s="409"/>
      <c r="F27" s="409"/>
      <c r="G27" s="409"/>
      <c r="H27" s="409"/>
      <c r="I27" s="409">
        <v>7882875</v>
      </c>
      <c r="J27" s="409"/>
      <c r="K27" s="409"/>
      <c r="L27" s="409"/>
      <c r="M27" s="409"/>
      <c r="N27" s="409"/>
      <c r="O27" s="409">
        <v>29586465</v>
      </c>
      <c r="P27" s="409"/>
      <c r="Q27" s="409"/>
      <c r="R27" s="409"/>
      <c r="S27" s="409"/>
      <c r="T27" s="409" t="s">
        <v>224</v>
      </c>
      <c r="U27" s="409"/>
      <c r="V27" s="409"/>
      <c r="W27" s="409"/>
      <c r="X27" s="409"/>
      <c r="Y27" s="409">
        <v>376321402</v>
      </c>
      <c r="Z27" s="409"/>
      <c r="AA27" s="409"/>
      <c r="AB27" s="409"/>
      <c r="AC27" s="409">
        <v>156972933</v>
      </c>
      <c r="AD27" s="409"/>
      <c r="AE27" s="409"/>
      <c r="AF27" s="409"/>
      <c r="AG27" s="409"/>
      <c r="AH27" s="409"/>
      <c r="AI27" s="409">
        <v>42299296</v>
      </c>
      <c r="AJ27" s="409"/>
      <c r="AK27" s="409"/>
      <c r="AL27" s="409"/>
      <c r="AM27" s="409"/>
      <c r="AN27" s="409"/>
      <c r="AO27" s="177"/>
      <c r="AP27" s="116"/>
      <c r="AQ27" s="116"/>
      <c r="AR27" s="116"/>
      <c r="AS27" s="72"/>
    </row>
    <row r="28" spans="1:45" s="35" customFormat="1" ht="15" customHeight="1">
      <c r="A28" s="383" t="s">
        <v>225</v>
      </c>
      <c r="B28" s="384"/>
      <c r="C28" s="418">
        <v>3181</v>
      </c>
      <c r="D28" s="408"/>
      <c r="E28" s="408"/>
      <c r="F28" s="408"/>
      <c r="G28" s="408"/>
      <c r="H28" s="408"/>
      <c r="I28" s="408">
        <v>220</v>
      </c>
      <c r="J28" s="408"/>
      <c r="K28" s="408"/>
      <c r="L28" s="408"/>
      <c r="M28" s="408"/>
      <c r="N28" s="408"/>
      <c r="O28" s="408">
        <v>1064</v>
      </c>
      <c r="P28" s="408"/>
      <c r="Q28" s="408"/>
      <c r="R28" s="408"/>
      <c r="S28" s="408"/>
      <c r="T28" s="408" t="s">
        <v>226</v>
      </c>
      <c r="U28" s="408"/>
      <c r="V28" s="408"/>
      <c r="W28" s="408"/>
      <c r="X28" s="408"/>
      <c r="Y28" s="408">
        <v>8682</v>
      </c>
      <c r="Z28" s="408"/>
      <c r="AA28" s="408"/>
      <c r="AB28" s="408"/>
      <c r="AC28" s="392">
        <v>2709</v>
      </c>
      <c r="AD28" s="392"/>
      <c r="AE28" s="392"/>
      <c r="AF28" s="392"/>
      <c r="AG28" s="392"/>
      <c r="AH28" s="392"/>
      <c r="AI28" s="392">
        <v>4034</v>
      </c>
      <c r="AJ28" s="392"/>
      <c r="AK28" s="392"/>
      <c r="AL28" s="392"/>
      <c r="AM28" s="392"/>
      <c r="AN28" s="392"/>
      <c r="AO28" s="177"/>
      <c r="AP28" s="116"/>
      <c r="AQ28" s="116"/>
      <c r="AR28" s="116"/>
      <c r="AS28" s="72"/>
    </row>
    <row r="29" spans="1:45" s="35" customFormat="1" ht="15" customHeight="1" thickBot="1">
      <c r="A29" s="385"/>
      <c r="B29" s="386"/>
      <c r="C29" s="429">
        <v>145413081</v>
      </c>
      <c r="D29" s="415"/>
      <c r="E29" s="415"/>
      <c r="F29" s="415"/>
      <c r="G29" s="415"/>
      <c r="H29" s="415"/>
      <c r="I29" s="415">
        <v>9888125</v>
      </c>
      <c r="J29" s="415"/>
      <c r="K29" s="415"/>
      <c r="L29" s="415"/>
      <c r="M29" s="415"/>
      <c r="N29" s="415"/>
      <c r="O29" s="415">
        <v>33516693</v>
      </c>
      <c r="P29" s="415"/>
      <c r="Q29" s="415"/>
      <c r="R29" s="415"/>
      <c r="S29" s="415"/>
      <c r="T29" s="415" t="s">
        <v>226</v>
      </c>
      <c r="U29" s="415"/>
      <c r="V29" s="415"/>
      <c r="W29" s="415"/>
      <c r="X29" s="415"/>
      <c r="Y29" s="415">
        <v>426508655</v>
      </c>
      <c r="Z29" s="415"/>
      <c r="AA29" s="415"/>
      <c r="AB29" s="415"/>
      <c r="AC29" s="414">
        <v>155207925</v>
      </c>
      <c r="AD29" s="414"/>
      <c r="AE29" s="414"/>
      <c r="AF29" s="414"/>
      <c r="AG29" s="414"/>
      <c r="AH29" s="414"/>
      <c r="AI29" s="414">
        <v>51104469</v>
      </c>
      <c r="AJ29" s="414"/>
      <c r="AK29" s="414"/>
      <c r="AL29" s="414"/>
      <c r="AM29" s="414"/>
      <c r="AN29" s="414"/>
      <c r="AO29" s="177"/>
      <c r="AP29" s="116"/>
      <c r="AQ29" s="116"/>
      <c r="AR29" s="116"/>
      <c r="AS29" s="72"/>
    </row>
    <row r="30" spans="1:45" s="35" customFormat="1" ht="4.5" customHeight="1" thickBot="1">
      <c r="A30" s="175"/>
      <c r="B30" s="175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7"/>
      <c r="AL30" s="177"/>
      <c r="AM30" s="177"/>
      <c r="AN30" s="177"/>
      <c r="AO30" s="177"/>
      <c r="AP30" s="116"/>
      <c r="AQ30" s="116"/>
      <c r="AR30" s="116"/>
      <c r="AS30" s="72"/>
    </row>
    <row r="31" spans="1:49" s="160" customFormat="1" ht="30" customHeight="1">
      <c r="A31" s="390" t="s">
        <v>215</v>
      </c>
      <c r="B31" s="391"/>
      <c r="C31" s="314" t="s">
        <v>227</v>
      </c>
      <c r="D31" s="379"/>
      <c r="E31" s="379"/>
      <c r="F31" s="379"/>
      <c r="G31" s="379"/>
      <c r="H31" s="380"/>
      <c r="I31" s="314" t="s">
        <v>228</v>
      </c>
      <c r="J31" s="379"/>
      <c r="K31" s="379"/>
      <c r="L31" s="379"/>
      <c r="M31" s="379"/>
      <c r="N31" s="380"/>
      <c r="O31" s="314" t="s">
        <v>229</v>
      </c>
      <c r="P31" s="379"/>
      <c r="Q31" s="379"/>
      <c r="R31" s="379"/>
      <c r="S31" s="380"/>
      <c r="T31" s="314" t="s">
        <v>230</v>
      </c>
      <c r="U31" s="379"/>
      <c r="V31" s="379"/>
      <c r="W31" s="379"/>
      <c r="X31" s="380"/>
      <c r="Y31" s="314" t="s">
        <v>231</v>
      </c>
      <c r="Z31" s="379"/>
      <c r="AA31" s="379"/>
      <c r="AB31" s="380"/>
      <c r="AC31" s="314" t="s">
        <v>232</v>
      </c>
      <c r="AD31" s="379"/>
      <c r="AE31" s="379"/>
      <c r="AF31" s="379"/>
      <c r="AG31" s="379"/>
      <c r="AH31" s="379"/>
      <c r="AI31" s="173"/>
      <c r="AJ31" s="173"/>
      <c r="AK31" s="173"/>
      <c r="AL31" s="173"/>
      <c r="AM31" s="173"/>
      <c r="AN31" s="173"/>
      <c r="AO31" s="178"/>
      <c r="AP31" s="66"/>
      <c r="AQ31" s="66"/>
      <c r="AR31" s="66"/>
      <c r="AU31" s="159"/>
      <c r="AV31" s="159"/>
      <c r="AW31" s="159"/>
    </row>
    <row r="32" spans="1:45" s="35" customFormat="1" ht="15" customHeight="1">
      <c r="A32" s="383" t="s">
        <v>223</v>
      </c>
      <c r="B32" s="384"/>
      <c r="C32" s="418">
        <v>1756</v>
      </c>
      <c r="D32" s="408"/>
      <c r="E32" s="408"/>
      <c r="F32" s="408"/>
      <c r="G32" s="408"/>
      <c r="H32" s="408"/>
      <c r="I32" s="408">
        <v>283</v>
      </c>
      <c r="J32" s="408"/>
      <c r="K32" s="408"/>
      <c r="L32" s="408"/>
      <c r="M32" s="408"/>
      <c r="N32" s="408"/>
      <c r="O32" s="408">
        <v>252</v>
      </c>
      <c r="P32" s="408"/>
      <c r="Q32" s="408"/>
      <c r="R32" s="408"/>
      <c r="S32" s="408"/>
      <c r="T32" s="408">
        <v>116</v>
      </c>
      <c r="U32" s="408"/>
      <c r="V32" s="408"/>
      <c r="W32" s="408"/>
      <c r="X32" s="408"/>
      <c r="Y32" s="408">
        <v>135</v>
      </c>
      <c r="Z32" s="408"/>
      <c r="AA32" s="408"/>
      <c r="AB32" s="408"/>
      <c r="AC32" s="408">
        <v>11317</v>
      </c>
      <c r="AD32" s="408"/>
      <c r="AE32" s="408"/>
      <c r="AF32" s="408"/>
      <c r="AG32" s="408"/>
      <c r="AH32" s="408"/>
      <c r="AI32" s="393"/>
      <c r="AJ32" s="393"/>
      <c r="AK32" s="393"/>
      <c r="AL32" s="393"/>
      <c r="AM32" s="393"/>
      <c r="AN32" s="176"/>
      <c r="AO32" s="177"/>
      <c r="AP32" s="116"/>
      <c r="AQ32" s="116"/>
      <c r="AR32" s="116"/>
      <c r="AS32" s="72"/>
    </row>
    <row r="33" spans="1:45" s="35" customFormat="1" ht="15" customHeight="1">
      <c r="A33" s="412"/>
      <c r="B33" s="413"/>
      <c r="C33" s="426">
        <v>148560196</v>
      </c>
      <c r="D33" s="409"/>
      <c r="E33" s="409"/>
      <c r="F33" s="409"/>
      <c r="G33" s="409"/>
      <c r="H33" s="409"/>
      <c r="I33" s="409">
        <v>1593810</v>
      </c>
      <c r="J33" s="409"/>
      <c r="K33" s="409"/>
      <c r="L33" s="409"/>
      <c r="M33" s="409"/>
      <c r="N33" s="409"/>
      <c r="O33" s="409">
        <v>56219508</v>
      </c>
      <c r="P33" s="409"/>
      <c r="Q33" s="409"/>
      <c r="R33" s="409"/>
      <c r="S33" s="409"/>
      <c r="T33" s="409">
        <v>15020797</v>
      </c>
      <c r="U33" s="409"/>
      <c r="V33" s="409"/>
      <c r="W33" s="409"/>
      <c r="X33" s="409"/>
      <c r="Y33" s="409">
        <v>3280834</v>
      </c>
      <c r="Z33" s="409"/>
      <c r="AA33" s="409"/>
      <c r="AB33" s="409"/>
      <c r="AC33" s="409">
        <v>979702134</v>
      </c>
      <c r="AD33" s="409"/>
      <c r="AE33" s="409"/>
      <c r="AF33" s="409"/>
      <c r="AG33" s="409"/>
      <c r="AH33" s="409"/>
      <c r="AI33" s="393"/>
      <c r="AJ33" s="393"/>
      <c r="AK33" s="393"/>
      <c r="AL33" s="393"/>
      <c r="AM33" s="393"/>
      <c r="AN33" s="176"/>
      <c r="AO33" s="177"/>
      <c r="AP33" s="116"/>
      <c r="AQ33" s="116"/>
      <c r="AR33" s="116"/>
      <c r="AS33" s="72"/>
    </row>
    <row r="34" spans="1:45" s="35" customFormat="1" ht="15" customHeight="1">
      <c r="A34" s="383" t="s">
        <v>225</v>
      </c>
      <c r="B34" s="384"/>
      <c r="C34" s="427">
        <v>1881</v>
      </c>
      <c r="D34" s="411"/>
      <c r="E34" s="411"/>
      <c r="F34" s="411"/>
      <c r="G34" s="411"/>
      <c r="H34" s="411"/>
      <c r="I34" s="411">
        <v>211</v>
      </c>
      <c r="J34" s="411"/>
      <c r="K34" s="411"/>
      <c r="L34" s="411"/>
      <c r="M34" s="411"/>
      <c r="N34" s="411"/>
      <c r="O34" s="411">
        <v>310</v>
      </c>
      <c r="P34" s="411"/>
      <c r="Q34" s="411"/>
      <c r="R34" s="411"/>
      <c r="S34" s="411"/>
      <c r="T34" s="411">
        <v>143</v>
      </c>
      <c r="U34" s="411"/>
      <c r="V34" s="411"/>
      <c r="W34" s="411"/>
      <c r="X34" s="411"/>
      <c r="Y34" s="411">
        <v>142</v>
      </c>
      <c r="Z34" s="411"/>
      <c r="AA34" s="411"/>
      <c r="AB34" s="411"/>
      <c r="AC34" s="419">
        <v>11878</v>
      </c>
      <c r="AD34" s="419"/>
      <c r="AE34" s="419"/>
      <c r="AF34" s="419"/>
      <c r="AG34" s="419"/>
      <c r="AH34" s="419"/>
      <c r="AI34" s="393"/>
      <c r="AJ34" s="393"/>
      <c r="AK34" s="393"/>
      <c r="AL34" s="393"/>
      <c r="AM34" s="393"/>
      <c r="AN34" s="176"/>
      <c r="AO34" s="177"/>
      <c r="AP34" s="116"/>
      <c r="AQ34" s="116"/>
      <c r="AR34" s="116"/>
      <c r="AS34" s="72"/>
    </row>
    <row r="35" spans="1:45" s="35" customFormat="1" ht="15" customHeight="1" thickBot="1">
      <c r="A35" s="385"/>
      <c r="B35" s="386"/>
      <c r="C35" s="428">
        <v>148084920</v>
      </c>
      <c r="D35" s="410"/>
      <c r="E35" s="410"/>
      <c r="F35" s="410"/>
      <c r="G35" s="410"/>
      <c r="H35" s="410"/>
      <c r="I35" s="410">
        <v>1324620</v>
      </c>
      <c r="J35" s="410"/>
      <c r="K35" s="410"/>
      <c r="L35" s="410"/>
      <c r="M35" s="410"/>
      <c r="N35" s="410"/>
      <c r="O35" s="410">
        <v>70498062</v>
      </c>
      <c r="P35" s="410"/>
      <c r="Q35" s="410"/>
      <c r="R35" s="410"/>
      <c r="S35" s="410"/>
      <c r="T35" s="410">
        <v>18238956</v>
      </c>
      <c r="U35" s="410"/>
      <c r="V35" s="410"/>
      <c r="W35" s="410"/>
      <c r="X35" s="410"/>
      <c r="Y35" s="410">
        <v>3272269</v>
      </c>
      <c r="Z35" s="410"/>
      <c r="AA35" s="410"/>
      <c r="AB35" s="410"/>
      <c r="AC35" s="414">
        <v>1161756332</v>
      </c>
      <c r="AD35" s="414"/>
      <c r="AE35" s="414"/>
      <c r="AF35" s="414"/>
      <c r="AG35" s="414"/>
      <c r="AH35" s="414"/>
      <c r="AI35" s="393"/>
      <c r="AJ35" s="393"/>
      <c r="AK35" s="393"/>
      <c r="AL35" s="393"/>
      <c r="AM35" s="393"/>
      <c r="AN35" s="176"/>
      <c r="AO35" s="177"/>
      <c r="AP35" s="116"/>
      <c r="AQ35" s="116"/>
      <c r="AR35" s="116"/>
      <c r="AS35" s="72"/>
    </row>
    <row r="36" spans="1:49" s="35" customFormat="1" ht="4.5" customHeight="1" thickBot="1">
      <c r="A36" s="175"/>
      <c r="B36" s="175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7"/>
      <c r="AJ36" s="177"/>
      <c r="AK36" s="69"/>
      <c r="AL36" s="69"/>
      <c r="AM36" s="69"/>
      <c r="AN36" s="69"/>
      <c r="AO36" s="69"/>
      <c r="AP36" s="122"/>
      <c r="AQ36" s="122"/>
      <c r="AR36" s="122"/>
      <c r="AU36" s="72"/>
      <c r="AV36" s="72"/>
      <c r="AW36" s="72"/>
    </row>
    <row r="37" spans="1:48" s="160" customFormat="1" ht="31.5" customHeight="1">
      <c r="A37" s="390" t="s">
        <v>215</v>
      </c>
      <c r="B37" s="391"/>
      <c r="C37" s="314" t="s">
        <v>233</v>
      </c>
      <c r="D37" s="379"/>
      <c r="E37" s="379"/>
      <c r="F37" s="379"/>
      <c r="G37" s="379"/>
      <c r="H37" s="380"/>
      <c r="I37" s="314" t="s">
        <v>234</v>
      </c>
      <c r="J37" s="379"/>
      <c r="K37" s="379"/>
      <c r="L37" s="379"/>
      <c r="M37" s="379"/>
      <c r="N37" s="380"/>
      <c r="O37" s="420" t="s">
        <v>235</v>
      </c>
      <c r="P37" s="421"/>
      <c r="Q37" s="421"/>
      <c r="R37" s="421"/>
      <c r="S37" s="422"/>
      <c r="T37" s="420" t="s">
        <v>236</v>
      </c>
      <c r="U37" s="421"/>
      <c r="V37" s="421"/>
      <c r="W37" s="421"/>
      <c r="X37" s="422"/>
      <c r="Y37" s="420" t="s">
        <v>237</v>
      </c>
      <c r="Z37" s="421"/>
      <c r="AA37" s="421"/>
      <c r="AB37" s="422"/>
      <c r="AC37" s="314" t="s">
        <v>238</v>
      </c>
      <c r="AD37" s="379"/>
      <c r="AE37" s="379"/>
      <c r="AF37" s="379"/>
      <c r="AG37" s="379"/>
      <c r="AH37" s="380"/>
      <c r="AI37" s="314" t="s">
        <v>239</v>
      </c>
      <c r="AJ37" s="379"/>
      <c r="AK37" s="379"/>
      <c r="AL37" s="379"/>
      <c r="AM37" s="379"/>
      <c r="AN37" s="380"/>
      <c r="AO37" s="423" t="s">
        <v>240</v>
      </c>
      <c r="AP37" s="424"/>
      <c r="AQ37" s="424"/>
      <c r="AR37" s="424"/>
      <c r="AS37" s="161"/>
      <c r="AT37" s="159"/>
      <c r="AU37" s="159"/>
      <c r="AV37" s="159"/>
    </row>
    <row r="38" spans="1:45" s="35" customFormat="1" ht="15" customHeight="1">
      <c r="A38" s="383" t="s">
        <v>223</v>
      </c>
      <c r="B38" s="384"/>
      <c r="C38" s="368">
        <v>11065</v>
      </c>
      <c r="D38" s="369"/>
      <c r="E38" s="369"/>
      <c r="F38" s="369"/>
      <c r="G38" s="369"/>
      <c r="H38" s="369"/>
      <c r="I38" s="372">
        <v>1553</v>
      </c>
      <c r="J38" s="372"/>
      <c r="K38" s="372"/>
      <c r="L38" s="372"/>
      <c r="M38" s="372"/>
      <c r="N38" s="372"/>
      <c r="O38" s="369">
        <v>1649</v>
      </c>
      <c r="P38" s="369"/>
      <c r="Q38" s="369"/>
      <c r="R38" s="369"/>
      <c r="S38" s="369"/>
      <c r="T38" s="369">
        <v>1728</v>
      </c>
      <c r="U38" s="369"/>
      <c r="V38" s="369"/>
      <c r="W38" s="369"/>
      <c r="X38" s="369"/>
      <c r="Y38" s="369">
        <v>4930</v>
      </c>
      <c r="Z38" s="369"/>
      <c r="AA38" s="369"/>
      <c r="AB38" s="369"/>
      <c r="AC38" s="369">
        <v>2292</v>
      </c>
      <c r="AD38" s="369"/>
      <c r="AE38" s="369"/>
      <c r="AF38" s="369"/>
      <c r="AG38" s="369"/>
      <c r="AH38" s="369"/>
      <c r="AI38" s="369">
        <v>36665</v>
      </c>
      <c r="AJ38" s="369"/>
      <c r="AK38" s="369"/>
      <c r="AL38" s="369"/>
      <c r="AM38" s="369"/>
      <c r="AN38" s="369"/>
      <c r="AO38" s="369">
        <v>16247</v>
      </c>
      <c r="AP38" s="369"/>
      <c r="AQ38" s="369"/>
      <c r="AR38" s="369"/>
      <c r="AS38" s="72"/>
    </row>
    <row r="39" spans="1:45" s="35" customFormat="1" ht="15" customHeight="1">
      <c r="A39" s="412"/>
      <c r="B39" s="413"/>
      <c r="C39" s="370">
        <v>95095500</v>
      </c>
      <c r="D39" s="371"/>
      <c r="E39" s="371"/>
      <c r="F39" s="371"/>
      <c r="G39" s="371"/>
      <c r="H39" s="371"/>
      <c r="I39" s="373">
        <v>512674990</v>
      </c>
      <c r="J39" s="373"/>
      <c r="K39" s="373"/>
      <c r="L39" s="373"/>
      <c r="M39" s="373"/>
      <c r="N39" s="373"/>
      <c r="O39" s="371">
        <v>479110051</v>
      </c>
      <c r="P39" s="371"/>
      <c r="Q39" s="371"/>
      <c r="R39" s="371"/>
      <c r="S39" s="371"/>
      <c r="T39" s="371">
        <v>685573085</v>
      </c>
      <c r="U39" s="371"/>
      <c r="V39" s="371"/>
      <c r="W39" s="371"/>
      <c r="X39" s="371"/>
      <c r="Y39" s="371">
        <v>1677358126</v>
      </c>
      <c r="Z39" s="371"/>
      <c r="AA39" s="371"/>
      <c r="AB39" s="371"/>
      <c r="AC39" s="371">
        <v>15964785</v>
      </c>
      <c r="AD39" s="371"/>
      <c r="AE39" s="371"/>
      <c r="AF39" s="371"/>
      <c r="AG39" s="371"/>
      <c r="AH39" s="371"/>
      <c r="AI39" s="371">
        <v>3483175</v>
      </c>
      <c r="AJ39" s="371"/>
      <c r="AK39" s="371"/>
      <c r="AL39" s="371"/>
      <c r="AM39" s="371"/>
      <c r="AN39" s="371"/>
      <c r="AO39" s="371">
        <v>2771603720</v>
      </c>
      <c r="AP39" s="371"/>
      <c r="AQ39" s="371"/>
      <c r="AR39" s="371"/>
      <c r="AS39" s="72"/>
    </row>
    <row r="40" spans="1:45" s="35" customFormat="1" ht="15" customHeight="1">
      <c r="A40" s="383" t="s">
        <v>225</v>
      </c>
      <c r="B40" s="384"/>
      <c r="C40" s="388">
        <v>11568</v>
      </c>
      <c r="D40" s="389"/>
      <c r="E40" s="389"/>
      <c r="F40" s="389"/>
      <c r="G40" s="389"/>
      <c r="H40" s="389"/>
      <c r="I40" s="400">
        <v>1893</v>
      </c>
      <c r="J40" s="400"/>
      <c r="K40" s="400"/>
      <c r="L40" s="400"/>
      <c r="M40" s="400"/>
      <c r="N40" s="400"/>
      <c r="O40" s="389">
        <v>1650</v>
      </c>
      <c r="P40" s="389"/>
      <c r="Q40" s="389"/>
      <c r="R40" s="389"/>
      <c r="S40" s="389"/>
      <c r="T40" s="389">
        <v>1595</v>
      </c>
      <c r="U40" s="389"/>
      <c r="V40" s="389"/>
      <c r="W40" s="389"/>
      <c r="X40" s="389"/>
      <c r="Y40" s="389">
        <v>5138</v>
      </c>
      <c r="Z40" s="389"/>
      <c r="AA40" s="389"/>
      <c r="AB40" s="389"/>
      <c r="AC40" s="389">
        <v>2107</v>
      </c>
      <c r="AD40" s="389"/>
      <c r="AE40" s="389"/>
      <c r="AF40" s="389"/>
      <c r="AG40" s="389"/>
      <c r="AH40" s="389"/>
      <c r="AI40" s="389">
        <v>38378</v>
      </c>
      <c r="AJ40" s="389"/>
      <c r="AK40" s="389"/>
      <c r="AL40" s="389"/>
      <c r="AM40" s="389"/>
      <c r="AN40" s="389"/>
      <c r="AO40" s="389">
        <v>17016</v>
      </c>
      <c r="AP40" s="389"/>
      <c r="AQ40" s="389"/>
      <c r="AR40" s="389"/>
      <c r="AS40" s="72"/>
    </row>
    <row r="41" spans="1:45" s="35" customFormat="1" ht="15" customHeight="1" thickBot="1">
      <c r="A41" s="385"/>
      <c r="B41" s="386"/>
      <c r="C41" s="387">
        <v>98698557</v>
      </c>
      <c r="D41" s="376"/>
      <c r="E41" s="376"/>
      <c r="F41" s="376"/>
      <c r="G41" s="376"/>
      <c r="H41" s="376"/>
      <c r="I41" s="381">
        <v>505774333</v>
      </c>
      <c r="J41" s="381"/>
      <c r="K41" s="381"/>
      <c r="L41" s="381"/>
      <c r="M41" s="381"/>
      <c r="N41" s="381"/>
      <c r="O41" s="376">
        <v>444902101</v>
      </c>
      <c r="P41" s="376"/>
      <c r="Q41" s="376"/>
      <c r="R41" s="376"/>
      <c r="S41" s="376"/>
      <c r="T41" s="376">
        <v>599950006</v>
      </c>
      <c r="U41" s="376"/>
      <c r="V41" s="376"/>
      <c r="W41" s="376"/>
      <c r="X41" s="376"/>
      <c r="Y41" s="376">
        <v>1550626440</v>
      </c>
      <c r="Z41" s="376"/>
      <c r="AA41" s="376"/>
      <c r="AB41" s="376"/>
      <c r="AC41" s="376">
        <v>15857092</v>
      </c>
      <c r="AD41" s="376"/>
      <c r="AE41" s="376"/>
      <c r="AF41" s="376"/>
      <c r="AG41" s="376"/>
      <c r="AH41" s="376"/>
      <c r="AI41" s="376">
        <v>3645910</v>
      </c>
      <c r="AJ41" s="376"/>
      <c r="AK41" s="376"/>
      <c r="AL41" s="376"/>
      <c r="AM41" s="376"/>
      <c r="AN41" s="376"/>
      <c r="AO41" s="376">
        <v>2760954624</v>
      </c>
      <c r="AP41" s="376"/>
      <c r="AQ41" s="376"/>
      <c r="AR41" s="376"/>
      <c r="AS41" s="72"/>
    </row>
    <row r="42" spans="1:40" s="165" customFormat="1" ht="15" customHeight="1">
      <c r="A42" s="382" t="s">
        <v>84</v>
      </c>
      <c r="B42" s="382"/>
      <c r="C42" s="382"/>
      <c r="D42" s="382"/>
      <c r="E42" s="382"/>
      <c r="F42" s="382"/>
      <c r="G42" s="382"/>
      <c r="H42" s="162"/>
      <c r="I42" s="163"/>
      <c r="J42" s="163"/>
      <c r="K42" s="163"/>
      <c r="L42" s="163"/>
      <c r="M42" s="163"/>
      <c r="N42" s="163"/>
      <c r="O42" s="163"/>
      <c r="P42" s="163"/>
      <c r="Q42" s="164"/>
      <c r="R42" s="164"/>
      <c r="S42" s="164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</row>
    <row r="43" spans="1:27" s="94" customFormat="1" ht="1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</row>
    <row r="44" spans="1:44" s="67" customFormat="1" ht="9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</row>
    <row r="45" spans="1:44" s="35" customFormat="1" ht="15" customHeight="1" thickBo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269" t="s">
        <v>241</v>
      </c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</row>
    <row r="46" spans="1:47" s="167" customFormat="1" ht="13.5" customHeight="1">
      <c r="A46" s="390" t="s">
        <v>215</v>
      </c>
      <c r="B46" s="390"/>
      <c r="C46" s="391"/>
      <c r="D46" s="359" t="s">
        <v>242</v>
      </c>
      <c r="E46" s="360"/>
      <c r="F46" s="360"/>
      <c r="G46" s="360"/>
      <c r="H46" s="360"/>
      <c r="I46" s="377"/>
      <c r="J46" s="359" t="s">
        <v>243</v>
      </c>
      <c r="K46" s="360"/>
      <c r="L46" s="360"/>
      <c r="M46" s="360"/>
      <c r="N46" s="360"/>
      <c r="O46" s="360"/>
      <c r="P46" s="360"/>
      <c r="Q46" s="378" t="s">
        <v>244</v>
      </c>
      <c r="R46" s="378"/>
      <c r="S46" s="378"/>
      <c r="T46" s="378"/>
      <c r="U46" s="378"/>
      <c r="V46" s="359" t="s">
        <v>245</v>
      </c>
      <c r="W46" s="360"/>
      <c r="X46" s="360"/>
      <c r="Y46" s="360"/>
      <c r="Z46" s="360"/>
      <c r="AA46" s="359" t="s">
        <v>246</v>
      </c>
      <c r="AB46" s="360"/>
      <c r="AC46" s="360"/>
      <c r="AD46" s="360"/>
      <c r="AE46" s="360"/>
      <c r="AF46" s="360"/>
      <c r="AG46" s="377"/>
      <c r="AH46" s="359" t="s">
        <v>247</v>
      </c>
      <c r="AI46" s="360"/>
      <c r="AJ46" s="360"/>
      <c r="AK46" s="360"/>
      <c r="AL46" s="360"/>
      <c r="AM46" s="377"/>
      <c r="AN46" s="360" t="s">
        <v>248</v>
      </c>
      <c r="AO46" s="360"/>
      <c r="AP46" s="360"/>
      <c r="AQ46" s="360"/>
      <c r="AR46" s="360"/>
      <c r="AS46" s="166"/>
      <c r="AT46" s="166"/>
      <c r="AU46" s="166"/>
    </row>
    <row r="47" spans="1:47" s="167" customFormat="1" ht="13.5" customHeight="1">
      <c r="A47" s="356" t="s">
        <v>200</v>
      </c>
      <c r="B47" s="356"/>
      <c r="C47" s="356"/>
      <c r="D47" s="353" t="s">
        <v>249</v>
      </c>
      <c r="E47" s="353"/>
      <c r="F47" s="353"/>
      <c r="G47" s="353" t="s">
        <v>250</v>
      </c>
      <c r="H47" s="353"/>
      <c r="I47" s="353"/>
      <c r="J47" s="343" t="s">
        <v>249</v>
      </c>
      <c r="K47" s="345"/>
      <c r="L47" s="345"/>
      <c r="M47" s="344"/>
      <c r="N47" s="343" t="s">
        <v>250</v>
      </c>
      <c r="O47" s="345"/>
      <c r="P47" s="345"/>
      <c r="Q47" s="353" t="s">
        <v>249</v>
      </c>
      <c r="R47" s="353"/>
      <c r="S47" s="353" t="s">
        <v>250</v>
      </c>
      <c r="T47" s="353"/>
      <c r="U47" s="353"/>
      <c r="V47" s="343" t="s">
        <v>249</v>
      </c>
      <c r="W47" s="345"/>
      <c r="X47" s="344"/>
      <c r="Y47" s="343" t="s">
        <v>250</v>
      </c>
      <c r="Z47" s="345"/>
      <c r="AA47" s="343" t="s">
        <v>249</v>
      </c>
      <c r="AB47" s="345"/>
      <c r="AC47" s="344"/>
      <c r="AD47" s="343" t="s">
        <v>250</v>
      </c>
      <c r="AE47" s="345"/>
      <c r="AF47" s="345"/>
      <c r="AG47" s="344"/>
      <c r="AH47" s="343" t="s">
        <v>249</v>
      </c>
      <c r="AI47" s="344"/>
      <c r="AJ47" s="343" t="s">
        <v>250</v>
      </c>
      <c r="AK47" s="345"/>
      <c r="AL47" s="345"/>
      <c r="AM47" s="344"/>
      <c r="AN47" s="343" t="s">
        <v>249</v>
      </c>
      <c r="AO47" s="345"/>
      <c r="AP47" s="345"/>
      <c r="AQ47" s="344"/>
      <c r="AR47" s="179" t="s">
        <v>250</v>
      </c>
      <c r="AS47" s="166"/>
      <c r="AT47" s="166"/>
      <c r="AU47" s="166"/>
    </row>
    <row r="48" spans="1:47" s="167" customFormat="1" ht="13.5" customHeight="1">
      <c r="A48" s="357"/>
      <c r="B48" s="357"/>
      <c r="C48" s="357"/>
      <c r="D48" s="354">
        <v>107</v>
      </c>
      <c r="E48" s="354"/>
      <c r="F48" s="355"/>
      <c r="G48" s="366" t="s">
        <v>251</v>
      </c>
      <c r="H48" s="354"/>
      <c r="I48" s="354"/>
      <c r="J48" s="355">
        <f>378+23</f>
        <v>401</v>
      </c>
      <c r="K48" s="363"/>
      <c r="L48" s="363"/>
      <c r="M48" s="363"/>
      <c r="N48" s="363">
        <v>31</v>
      </c>
      <c r="O48" s="363"/>
      <c r="P48" s="363"/>
      <c r="Q48" s="355">
        <f>225+26</f>
        <v>251</v>
      </c>
      <c r="R48" s="363"/>
      <c r="S48" s="366">
        <v>54</v>
      </c>
      <c r="T48" s="354"/>
      <c r="U48" s="354"/>
      <c r="V48" s="355">
        <f>193+18</f>
        <v>211</v>
      </c>
      <c r="W48" s="363"/>
      <c r="X48" s="363"/>
      <c r="Y48" s="363">
        <v>75</v>
      </c>
      <c r="Z48" s="363"/>
      <c r="AA48" s="355">
        <f>94+25</f>
        <v>119</v>
      </c>
      <c r="AB48" s="363"/>
      <c r="AC48" s="363"/>
      <c r="AD48" s="363">
        <v>110</v>
      </c>
      <c r="AE48" s="363"/>
      <c r="AF48" s="363"/>
      <c r="AG48" s="366"/>
      <c r="AH48" s="355">
        <f>69+41</f>
        <v>110</v>
      </c>
      <c r="AI48" s="363"/>
      <c r="AJ48" s="363">
        <v>164</v>
      </c>
      <c r="AK48" s="363"/>
      <c r="AL48" s="363"/>
      <c r="AM48" s="366"/>
      <c r="AN48" s="364">
        <f>SUM(D48,J48,Q48,V48,AA48,AH48)</f>
        <v>1199</v>
      </c>
      <c r="AO48" s="364"/>
      <c r="AP48" s="364"/>
      <c r="AQ48" s="364"/>
      <c r="AR48" s="180">
        <f>SUM(G48,N48,S48,Y48,AD48,AJ48)</f>
        <v>434</v>
      </c>
      <c r="AS48" s="166"/>
      <c r="AT48" s="166"/>
      <c r="AU48" s="166"/>
    </row>
    <row r="49" spans="1:47" s="167" customFormat="1" ht="13.5" customHeight="1">
      <c r="A49" s="374"/>
      <c r="B49" s="374"/>
      <c r="C49" s="374"/>
      <c r="D49" s="375">
        <f>SUM(D48:G48)</f>
        <v>107</v>
      </c>
      <c r="E49" s="375"/>
      <c r="F49" s="375"/>
      <c r="G49" s="375"/>
      <c r="H49" s="375"/>
      <c r="I49" s="375"/>
      <c r="J49" s="361">
        <f>SUM(J48:N48)</f>
        <v>432</v>
      </c>
      <c r="K49" s="362"/>
      <c r="L49" s="362"/>
      <c r="M49" s="362"/>
      <c r="N49" s="362"/>
      <c r="O49" s="362"/>
      <c r="P49" s="362"/>
      <c r="Q49" s="375">
        <f>SUM(Q48:S48)</f>
        <v>305</v>
      </c>
      <c r="R49" s="375"/>
      <c r="S49" s="375"/>
      <c r="T49" s="375"/>
      <c r="U49" s="375"/>
      <c r="V49" s="361">
        <f>SUM(V48:Y48)</f>
        <v>286</v>
      </c>
      <c r="W49" s="362"/>
      <c r="X49" s="362"/>
      <c r="Y49" s="362"/>
      <c r="Z49" s="362"/>
      <c r="AA49" s="361">
        <f>SUM(AA48:AD48)</f>
        <v>229</v>
      </c>
      <c r="AB49" s="362"/>
      <c r="AC49" s="362"/>
      <c r="AD49" s="362"/>
      <c r="AE49" s="362"/>
      <c r="AF49" s="362"/>
      <c r="AG49" s="367"/>
      <c r="AH49" s="361">
        <f>SUM(AH48:AJ48)</f>
        <v>274</v>
      </c>
      <c r="AI49" s="362"/>
      <c r="AJ49" s="362"/>
      <c r="AK49" s="362"/>
      <c r="AL49" s="362"/>
      <c r="AM49" s="367"/>
      <c r="AN49" s="365">
        <f>SUM(D49:AJ49)</f>
        <v>1633</v>
      </c>
      <c r="AO49" s="365"/>
      <c r="AP49" s="365"/>
      <c r="AQ49" s="365"/>
      <c r="AR49" s="365"/>
      <c r="AS49" s="166"/>
      <c r="AT49" s="166"/>
      <c r="AU49" s="166"/>
    </row>
    <row r="50" spans="1:47" s="167" customFormat="1" ht="13.5" customHeight="1">
      <c r="A50" s="356" t="s">
        <v>204</v>
      </c>
      <c r="B50" s="356"/>
      <c r="C50" s="356"/>
      <c r="D50" s="353" t="s">
        <v>249</v>
      </c>
      <c r="E50" s="353"/>
      <c r="F50" s="353"/>
      <c r="G50" s="353" t="s">
        <v>250</v>
      </c>
      <c r="H50" s="353"/>
      <c r="I50" s="353"/>
      <c r="J50" s="343" t="s">
        <v>249</v>
      </c>
      <c r="K50" s="345"/>
      <c r="L50" s="345"/>
      <c r="M50" s="344"/>
      <c r="N50" s="343" t="s">
        <v>250</v>
      </c>
      <c r="O50" s="345"/>
      <c r="P50" s="345"/>
      <c r="Q50" s="353" t="s">
        <v>249</v>
      </c>
      <c r="R50" s="353"/>
      <c r="S50" s="353" t="s">
        <v>250</v>
      </c>
      <c r="T50" s="353"/>
      <c r="U50" s="353"/>
      <c r="V50" s="343" t="s">
        <v>249</v>
      </c>
      <c r="W50" s="345"/>
      <c r="X50" s="344"/>
      <c r="Y50" s="343" t="s">
        <v>250</v>
      </c>
      <c r="Z50" s="345"/>
      <c r="AA50" s="343" t="s">
        <v>249</v>
      </c>
      <c r="AB50" s="345"/>
      <c r="AC50" s="344"/>
      <c r="AD50" s="343" t="s">
        <v>250</v>
      </c>
      <c r="AE50" s="345"/>
      <c r="AF50" s="345"/>
      <c r="AG50" s="344"/>
      <c r="AH50" s="343" t="s">
        <v>249</v>
      </c>
      <c r="AI50" s="344"/>
      <c r="AJ50" s="343" t="s">
        <v>250</v>
      </c>
      <c r="AK50" s="345"/>
      <c r="AL50" s="345"/>
      <c r="AM50" s="344"/>
      <c r="AN50" s="343" t="s">
        <v>249</v>
      </c>
      <c r="AO50" s="345"/>
      <c r="AP50" s="345"/>
      <c r="AQ50" s="344"/>
      <c r="AR50" s="179" t="s">
        <v>250</v>
      </c>
      <c r="AS50" s="166"/>
      <c r="AT50" s="166"/>
      <c r="AU50" s="166"/>
    </row>
    <row r="51" spans="1:47" s="167" customFormat="1" ht="13.5" customHeight="1">
      <c r="A51" s="357"/>
      <c r="B51" s="357"/>
      <c r="C51" s="357"/>
      <c r="D51" s="351">
        <v>59</v>
      </c>
      <c r="E51" s="351"/>
      <c r="F51" s="339"/>
      <c r="G51" s="350" t="s">
        <v>251</v>
      </c>
      <c r="H51" s="351"/>
      <c r="I51" s="351"/>
      <c r="J51" s="339">
        <v>395</v>
      </c>
      <c r="K51" s="340"/>
      <c r="L51" s="340"/>
      <c r="M51" s="340"/>
      <c r="N51" s="340">
        <v>29</v>
      </c>
      <c r="O51" s="340"/>
      <c r="P51" s="340"/>
      <c r="Q51" s="339">
        <v>280</v>
      </c>
      <c r="R51" s="340"/>
      <c r="S51" s="350">
        <v>48</v>
      </c>
      <c r="T51" s="351"/>
      <c r="U51" s="351"/>
      <c r="V51" s="339">
        <v>216</v>
      </c>
      <c r="W51" s="340"/>
      <c r="X51" s="340"/>
      <c r="Y51" s="340">
        <v>73</v>
      </c>
      <c r="Z51" s="340"/>
      <c r="AA51" s="339">
        <v>167</v>
      </c>
      <c r="AB51" s="340"/>
      <c r="AC51" s="340"/>
      <c r="AD51" s="340">
        <v>112</v>
      </c>
      <c r="AE51" s="340"/>
      <c r="AF51" s="340"/>
      <c r="AG51" s="350"/>
      <c r="AH51" s="339">
        <v>124</v>
      </c>
      <c r="AI51" s="340"/>
      <c r="AJ51" s="340">
        <v>161</v>
      </c>
      <c r="AK51" s="340"/>
      <c r="AL51" s="340"/>
      <c r="AM51" s="350"/>
      <c r="AN51" s="341">
        <f>SUM(D51,J51,Q51,V51,AA51,AH51)</f>
        <v>1241</v>
      </c>
      <c r="AO51" s="342"/>
      <c r="AP51" s="342"/>
      <c r="AQ51" s="342"/>
      <c r="AR51" s="181">
        <f>SUM(G51,N51,S51,Y51,AD51,AJ51)</f>
        <v>423</v>
      </c>
      <c r="AS51" s="166"/>
      <c r="AT51" s="166"/>
      <c r="AU51" s="166"/>
    </row>
    <row r="52" spans="1:47" s="167" customFormat="1" ht="13.5" customHeight="1" thickBot="1">
      <c r="A52" s="358"/>
      <c r="B52" s="358"/>
      <c r="C52" s="358"/>
      <c r="D52" s="352">
        <f>SUM(D51:I51)</f>
        <v>59</v>
      </c>
      <c r="E52" s="352"/>
      <c r="F52" s="352"/>
      <c r="G52" s="352"/>
      <c r="H52" s="352"/>
      <c r="I52" s="352"/>
      <c r="J52" s="346">
        <f>SUM(J51:N51)</f>
        <v>424</v>
      </c>
      <c r="K52" s="347"/>
      <c r="L52" s="347"/>
      <c r="M52" s="347"/>
      <c r="N52" s="347"/>
      <c r="O52" s="347"/>
      <c r="P52" s="347"/>
      <c r="Q52" s="352">
        <f>SUM(Q51:S51)</f>
        <v>328</v>
      </c>
      <c r="R52" s="352"/>
      <c r="S52" s="352"/>
      <c r="T52" s="352"/>
      <c r="U52" s="352"/>
      <c r="V52" s="346">
        <f>SUM(V51:Y51)</f>
        <v>289</v>
      </c>
      <c r="W52" s="347"/>
      <c r="X52" s="347"/>
      <c r="Y52" s="347"/>
      <c r="Z52" s="347"/>
      <c r="AA52" s="346">
        <f>SUM(AA51:AD51)</f>
        <v>279</v>
      </c>
      <c r="AB52" s="347"/>
      <c r="AC52" s="347"/>
      <c r="AD52" s="347"/>
      <c r="AE52" s="347"/>
      <c r="AF52" s="347"/>
      <c r="AG52" s="348"/>
      <c r="AH52" s="346">
        <f>SUM(AH51:AJ51)</f>
        <v>285</v>
      </c>
      <c r="AI52" s="347"/>
      <c r="AJ52" s="347"/>
      <c r="AK52" s="347"/>
      <c r="AL52" s="347"/>
      <c r="AM52" s="348"/>
      <c r="AN52" s="349">
        <f>SUM(D52:AJ52)</f>
        <v>1664</v>
      </c>
      <c r="AO52" s="349"/>
      <c r="AP52" s="349"/>
      <c r="AQ52" s="349"/>
      <c r="AR52" s="349"/>
      <c r="AS52" s="166"/>
      <c r="AT52" s="166"/>
      <c r="AU52" s="166"/>
    </row>
    <row r="53" spans="1:44" s="167" customFormat="1" ht="15" customHeight="1">
      <c r="A53" s="253" t="s">
        <v>84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65"/>
      <c r="Q53" s="65"/>
      <c r="R53" s="65"/>
      <c r="S53" s="65"/>
      <c r="T53" s="65"/>
      <c r="U53" s="65"/>
      <c r="V53" s="169"/>
      <c r="W53" s="169"/>
      <c r="X53" s="169"/>
      <c r="Y53" s="169"/>
      <c r="Z53" s="169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</row>
    <row r="54" spans="1:32" ht="13.5" customHeight="1">
      <c r="A54" s="2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5" spans="1:27" ht="13.5" customHeight="1">
      <c r="A55" s="21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</row>
    <row r="56" spans="1:27" ht="13.5" customHeight="1">
      <c r="A56" s="21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</row>
    <row r="57" spans="1:27" ht="13.5" customHeight="1">
      <c r="A57" s="21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</row>
    <row r="58" spans="1:27" ht="13.5" customHeight="1">
      <c r="A58" s="21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</row>
    <row r="59" spans="1:27" ht="13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3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3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3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3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3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s="112" customFormat="1" ht="13.5" customHeight="1">
      <c r="A65" s="110"/>
      <c r="B65" s="110"/>
      <c r="C65" s="110"/>
      <c r="D65" s="110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ht="13.5" customHeight="1">
      <c r="A66" s="110"/>
      <c r="B66" s="110"/>
      <c r="C66" s="110"/>
      <c r="D66" s="110"/>
      <c r="E66" s="110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113"/>
      <c r="V66" s="113"/>
      <c r="W66" s="113"/>
      <c r="X66" s="113"/>
      <c r="Y66" s="113"/>
      <c r="Z66" s="113"/>
      <c r="AA66" s="113"/>
    </row>
    <row r="67" spans="1:27" ht="33" customHeight="1">
      <c r="A67" s="248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mergeCells count="325">
    <mergeCell ref="Z24:AN24"/>
    <mergeCell ref="AB16:AO16"/>
    <mergeCell ref="W2:AR2"/>
    <mergeCell ref="AG19:AO19"/>
    <mergeCell ref="AG20:AO20"/>
    <mergeCell ref="AG5:AJ5"/>
    <mergeCell ref="AG6:AJ6"/>
    <mergeCell ref="AG7:AJ7"/>
    <mergeCell ref="AG8:AJ8"/>
    <mergeCell ref="X11:AA11"/>
    <mergeCell ref="A21:K21"/>
    <mergeCell ref="Q19:W19"/>
    <mergeCell ref="Q20:W20"/>
    <mergeCell ref="X17:AF17"/>
    <mergeCell ref="X18:AF18"/>
    <mergeCell ref="X19:AF19"/>
    <mergeCell ref="X20:AF20"/>
    <mergeCell ref="A20:F20"/>
    <mergeCell ref="G17:P17"/>
    <mergeCell ref="G18:P18"/>
    <mergeCell ref="G20:P20"/>
    <mergeCell ref="A17:F17"/>
    <mergeCell ref="A18:F18"/>
    <mergeCell ref="A19:F19"/>
    <mergeCell ref="X12:AA12"/>
    <mergeCell ref="Q8:T8"/>
    <mergeCell ref="G19:P19"/>
    <mergeCell ref="X5:AA5"/>
    <mergeCell ref="X6:AA6"/>
    <mergeCell ref="X7:AA7"/>
    <mergeCell ref="X8:AA8"/>
    <mergeCell ref="U7:W7"/>
    <mergeCell ref="U8:W8"/>
    <mergeCell ref="Q6:T6"/>
    <mergeCell ref="AC38:AH38"/>
    <mergeCell ref="T35:X35"/>
    <mergeCell ref="T27:X27"/>
    <mergeCell ref="O26:S26"/>
    <mergeCell ref="O27:S27"/>
    <mergeCell ref="Y32:AB32"/>
    <mergeCell ref="Y35:AB35"/>
    <mergeCell ref="AC31:AH31"/>
    <mergeCell ref="Y33:AB33"/>
    <mergeCell ref="Y27:AB27"/>
    <mergeCell ref="C25:H25"/>
    <mergeCell ref="C26:H26"/>
    <mergeCell ref="C27:H27"/>
    <mergeCell ref="C37:H37"/>
    <mergeCell ref="C31:H31"/>
    <mergeCell ref="C34:H34"/>
    <mergeCell ref="C35:H35"/>
    <mergeCell ref="C33:H33"/>
    <mergeCell ref="C28:H28"/>
    <mergeCell ref="C29:H29"/>
    <mergeCell ref="AI39:AN39"/>
    <mergeCell ref="AI40:AN40"/>
    <mergeCell ref="AI41:AN41"/>
    <mergeCell ref="AO40:AR40"/>
    <mergeCell ref="AO41:AR41"/>
    <mergeCell ref="AO39:AR39"/>
    <mergeCell ref="AO38:AR38"/>
    <mergeCell ref="O37:S37"/>
    <mergeCell ref="T37:X37"/>
    <mergeCell ref="AC37:AH37"/>
    <mergeCell ref="AI37:AN37"/>
    <mergeCell ref="AI38:AN38"/>
    <mergeCell ref="AO37:AR37"/>
    <mergeCell ref="O38:S38"/>
    <mergeCell ref="T38:X38"/>
    <mergeCell ref="Y37:AB37"/>
    <mergeCell ref="AI35:AM35"/>
    <mergeCell ref="O34:S34"/>
    <mergeCell ref="T34:X34"/>
    <mergeCell ref="Y34:AB34"/>
    <mergeCell ref="AC34:AH34"/>
    <mergeCell ref="AI34:AM34"/>
    <mergeCell ref="O35:S35"/>
    <mergeCell ref="I29:N29"/>
    <mergeCell ref="A28:B29"/>
    <mergeCell ref="AI33:AM33"/>
    <mergeCell ref="O32:S32"/>
    <mergeCell ref="T32:X32"/>
    <mergeCell ref="AC32:AH32"/>
    <mergeCell ref="AC33:AH33"/>
    <mergeCell ref="I32:N32"/>
    <mergeCell ref="I33:N33"/>
    <mergeCell ref="C32:H32"/>
    <mergeCell ref="A31:B31"/>
    <mergeCell ref="O31:S31"/>
    <mergeCell ref="Y31:AB31"/>
    <mergeCell ref="T31:X31"/>
    <mergeCell ref="I31:N31"/>
    <mergeCell ref="A32:B33"/>
    <mergeCell ref="AI29:AN29"/>
    <mergeCell ref="AC28:AH28"/>
    <mergeCell ref="AC29:AH29"/>
    <mergeCell ref="O29:S29"/>
    <mergeCell ref="T29:X29"/>
    <mergeCell ref="AI32:AM32"/>
    <mergeCell ref="O33:S33"/>
    <mergeCell ref="T33:X33"/>
    <mergeCell ref="AI28:AN28"/>
    <mergeCell ref="AI27:AN27"/>
    <mergeCell ref="AC27:AH27"/>
    <mergeCell ref="A38:B39"/>
    <mergeCell ref="A34:B35"/>
    <mergeCell ref="AC35:AH35"/>
    <mergeCell ref="Y29:AB29"/>
    <mergeCell ref="O28:S28"/>
    <mergeCell ref="T28:X28"/>
    <mergeCell ref="Y28:AB28"/>
    <mergeCell ref="A26:B27"/>
    <mergeCell ref="A37:B37"/>
    <mergeCell ref="O25:S25"/>
    <mergeCell ref="T25:X25"/>
    <mergeCell ref="A25:B25"/>
    <mergeCell ref="I25:N25"/>
    <mergeCell ref="I26:N26"/>
    <mergeCell ref="I27:N27"/>
    <mergeCell ref="I28:N28"/>
    <mergeCell ref="I35:N35"/>
    <mergeCell ref="I34:N34"/>
    <mergeCell ref="AG17:AO17"/>
    <mergeCell ref="AG18:AO18"/>
    <mergeCell ref="Q17:W17"/>
    <mergeCell ref="Q18:W18"/>
    <mergeCell ref="D12:F12"/>
    <mergeCell ref="L12:P12"/>
    <mergeCell ref="Q12:T12"/>
    <mergeCell ref="U12:W12"/>
    <mergeCell ref="AB11:AF11"/>
    <mergeCell ref="AK11:AO11"/>
    <mergeCell ref="AG11:AJ11"/>
    <mergeCell ref="AB12:AF12"/>
    <mergeCell ref="AK12:AO12"/>
    <mergeCell ref="AG12:AJ12"/>
    <mergeCell ref="D11:F11"/>
    <mergeCell ref="L11:P11"/>
    <mergeCell ref="Q11:T11"/>
    <mergeCell ref="U11:W11"/>
    <mergeCell ref="AB10:AF10"/>
    <mergeCell ref="Q9:T9"/>
    <mergeCell ref="U9:W9"/>
    <mergeCell ref="AK10:AO10"/>
    <mergeCell ref="AG10:AJ10"/>
    <mergeCell ref="AG9:AJ9"/>
    <mergeCell ref="X9:AA9"/>
    <mergeCell ref="X10:AA10"/>
    <mergeCell ref="D10:F10"/>
    <mergeCell ref="L10:P10"/>
    <mergeCell ref="Q10:T10"/>
    <mergeCell ref="U10:W10"/>
    <mergeCell ref="AK8:AO8"/>
    <mergeCell ref="A9:C12"/>
    <mergeCell ref="D9:F9"/>
    <mergeCell ref="L9:P9"/>
    <mergeCell ref="G9:K9"/>
    <mergeCell ref="G10:K10"/>
    <mergeCell ref="G11:K11"/>
    <mergeCell ref="G12:K12"/>
    <mergeCell ref="AB9:AF9"/>
    <mergeCell ref="AK9:AO9"/>
    <mergeCell ref="AK4:AO4"/>
    <mergeCell ref="AK5:AO5"/>
    <mergeCell ref="AK6:AO6"/>
    <mergeCell ref="AK7:AO7"/>
    <mergeCell ref="L3:P3"/>
    <mergeCell ref="L4:P4"/>
    <mergeCell ref="AB8:AF8"/>
    <mergeCell ref="AB3:AF3"/>
    <mergeCell ref="AB4:AF4"/>
    <mergeCell ref="AB5:AF5"/>
    <mergeCell ref="AB6:AF6"/>
    <mergeCell ref="AB7:AF7"/>
    <mergeCell ref="U5:W5"/>
    <mergeCell ref="U6:W6"/>
    <mergeCell ref="Q3:T3"/>
    <mergeCell ref="Q4:T4"/>
    <mergeCell ref="U3:W3"/>
    <mergeCell ref="U4:W4"/>
    <mergeCell ref="Q7:T7"/>
    <mergeCell ref="L5:P5"/>
    <mergeCell ref="L6:P6"/>
    <mergeCell ref="L7:P7"/>
    <mergeCell ref="Q5:T5"/>
    <mergeCell ref="A67:Q67"/>
    <mergeCell ref="A13:F13"/>
    <mergeCell ref="G3:K3"/>
    <mergeCell ref="G4:K4"/>
    <mergeCell ref="G5:K5"/>
    <mergeCell ref="G6:K6"/>
    <mergeCell ref="G7:K7"/>
    <mergeCell ref="G8:K8"/>
    <mergeCell ref="A3:F3"/>
    <mergeCell ref="I40:N40"/>
    <mergeCell ref="AI25:AN25"/>
    <mergeCell ref="AI26:AN26"/>
    <mergeCell ref="AC26:AH26"/>
    <mergeCell ref="T26:X26"/>
    <mergeCell ref="Y25:AB25"/>
    <mergeCell ref="Y26:AB26"/>
    <mergeCell ref="AC25:AH25"/>
    <mergeCell ref="AC39:AH39"/>
    <mergeCell ref="AC40:AH40"/>
    <mergeCell ref="AC41:AH41"/>
    <mergeCell ref="O39:S39"/>
    <mergeCell ref="T39:X39"/>
    <mergeCell ref="Y39:AB39"/>
    <mergeCell ref="Y40:AB40"/>
    <mergeCell ref="O40:S40"/>
    <mergeCell ref="O41:S41"/>
    <mergeCell ref="T40:X40"/>
    <mergeCell ref="I37:N37"/>
    <mergeCell ref="Y38:AB38"/>
    <mergeCell ref="I41:N41"/>
    <mergeCell ref="D49:I49"/>
    <mergeCell ref="D46:I46"/>
    <mergeCell ref="A42:G42"/>
    <mergeCell ref="A40:B41"/>
    <mergeCell ref="C41:H41"/>
    <mergeCell ref="C40:H40"/>
    <mergeCell ref="A46:C46"/>
    <mergeCell ref="Y41:AB41"/>
    <mergeCell ref="V46:Z46"/>
    <mergeCell ref="AH46:AM46"/>
    <mergeCell ref="AA46:AG46"/>
    <mergeCell ref="T41:X41"/>
    <mergeCell ref="S45:AR45"/>
    <mergeCell ref="Q46:U46"/>
    <mergeCell ref="AN46:AR46"/>
    <mergeCell ref="C38:H38"/>
    <mergeCell ref="C39:H39"/>
    <mergeCell ref="V47:X47"/>
    <mergeCell ref="D47:F47"/>
    <mergeCell ref="I38:N38"/>
    <mergeCell ref="I39:N39"/>
    <mergeCell ref="A47:C49"/>
    <mergeCell ref="G48:I48"/>
    <mergeCell ref="V49:Z49"/>
    <mergeCell ref="Q49:U49"/>
    <mergeCell ref="Y47:Z47"/>
    <mergeCell ref="Q47:R47"/>
    <mergeCell ref="Q48:R48"/>
    <mergeCell ref="S47:U47"/>
    <mergeCell ref="S48:U48"/>
    <mergeCell ref="Y48:Z48"/>
    <mergeCell ref="AH49:AM49"/>
    <mergeCell ref="AA47:AC47"/>
    <mergeCell ref="AA48:AC48"/>
    <mergeCell ref="AD47:AG47"/>
    <mergeCell ref="AD48:AG48"/>
    <mergeCell ref="AJ47:AM47"/>
    <mergeCell ref="S50:U50"/>
    <mergeCell ref="V48:X48"/>
    <mergeCell ref="AN47:AQ47"/>
    <mergeCell ref="AN48:AQ48"/>
    <mergeCell ref="AN49:AR49"/>
    <mergeCell ref="AJ48:AM48"/>
    <mergeCell ref="AD50:AG50"/>
    <mergeCell ref="AA49:AG49"/>
    <mergeCell ref="AH47:AI47"/>
    <mergeCell ref="AH48:AI48"/>
    <mergeCell ref="J46:P46"/>
    <mergeCell ref="J49:P49"/>
    <mergeCell ref="G47:I47"/>
    <mergeCell ref="J47:M47"/>
    <mergeCell ref="J48:M48"/>
    <mergeCell ref="N47:P47"/>
    <mergeCell ref="N48:P48"/>
    <mergeCell ref="D48:F48"/>
    <mergeCell ref="A50:C52"/>
    <mergeCell ref="D51:F51"/>
    <mergeCell ref="G51:I51"/>
    <mergeCell ref="Q51:R51"/>
    <mergeCell ref="J50:M50"/>
    <mergeCell ref="N50:P50"/>
    <mergeCell ref="D50:F50"/>
    <mergeCell ref="G50:I50"/>
    <mergeCell ref="Q50:R50"/>
    <mergeCell ref="A53:O53"/>
    <mergeCell ref="S51:U51"/>
    <mergeCell ref="V51:X51"/>
    <mergeCell ref="Y51:Z51"/>
    <mergeCell ref="D52:I52"/>
    <mergeCell ref="J52:P52"/>
    <mergeCell ref="Q52:U52"/>
    <mergeCell ref="V52:Z52"/>
    <mergeCell ref="J51:M51"/>
    <mergeCell ref="N51:P51"/>
    <mergeCell ref="AA52:AG52"/>
    <mergeCell ref="AH52:AM52"/>
    <mergeCell ref="AN52:AR52"/>
    <mergeCell ref="AD51:AG51"/>
    <mergeCell ref="AJ51:AM51"/>
    <mergeCell ref="AH51:AI51"/>
    <mergeCell ref="X3:AA3"/>
    <mergeCell ref="X4:AA4"/>
    <mergeCell ref="AA51:AC51"/>
    <mergeCell ref="AN51:AQ51"/>
    <mergeCell ref="AH50:AI50"/>
    <mergeCell ref="AJ50:AM50"/>
    <mergeCell ref="AN50:AQ50"/>
    <mergeCell ref="V50:X50"/>
    <mergeCell ref="Y50:Z50"/>
    <mergeCell ref="AA50:AC50"/>
    <mergeCell ref="A4:F4"/>
    <mergeCell ref="A5:C8"/>
    <mergeCell ref="D5:F5"/>
    <mergeCell ref="AP10:AR10"/>
    <mergeCell ref="AP4:AR4"/>
    <mergeCell ref="AP5:AR5"/>
    <mergeCell ref="D6:F6"/>
    <mergeCell ref="D7:F7"/>
    <mergeCell ref="D8:F8"/>
    <mergeCell ref="L8:P8"/>
    <mergeCell ref="AP11:AR11"/>
    <mergeCell ref="AP12:AR12"/>
    <mergeCell ref="AG3:AJ3"/>
    <mergeCell ref="AG4:AJ4"/>
    <mergeCell ref="AP6:AR6"/>
    <mergeCell ref="AP7:AR7"/>
    <mergeCell ref="AP8:AR8"/>
    <mergeCell ref="AP9:AR9"/>
    <mergeCell ref="AK3:AO3"/>
    <mergeCell ref="AP3:AR3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Header>&amp;R&amp;"ＭＳ Ｐゴシック,太字"&amp;10福　　祉</oddHeader>
    <oddFooter>&amp;C&amp;"ＭＳ 明朝,標準"&amp;10 67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M76"/>
  <sheetViews>
    <sheetView view="pageBreakPreview" zoomScaleSheetLayoutView="100" workbookViewId="0" topLeftCell="A1">
      <selection activeCell="AB34" sqref="AB34"/>
    </sheetView>
  </sheetViews>
  <sheetFormatPr defaultColWidth="9.00390625" defaultRowHeight="13.5"/>
  <cols>
    <col min="1" max="1" width="1.625" style="38" customWidth="1"/>
    <col min="2" max="2" width="1.875" style="38" customWidth="1"/>
    <col min="3" max="3" width="4.50390625" style="38" customWidth="1"/>
    <col min="4" max="4" width="1.12109375" style="38" customWidth="1"/>
    <col min="5" max="5" width="2.25390625" style="38" customWidth="1"/>
    <col min="6" max="6" width="1.25" style="38" customWidth="1"/>
    <col min="7" max="7" width="1.75390625" style="38" customWidth="1"/>
    <col min="8" max="8" width="1.4921875" style="38" customWidth="1"/>
    <col min="9" max="9" width="0.74609375" style="38" customWidth="1"/>
    <col min="10" max="10" width="2.75390625" style="38" customWidth="1"/>
    <col min="11" max="11" width="3.125" style="38" customWidth="1"/>
    <col min="12" max="12" width="3.375" style="38" customWidth="1"/>
    <col min="13" max="13" width="3.25390625" style="38" customWidth="1"/>
    <col min="14" max="14" width="3.375" style="38" customWidth="1"/>
    <col min="15" max="15" width="2.25390625" style="38" customWidth="1"/>
    <col min="16" max="16" width="1.00390625" style="38" customWidth="1"/>
    <col min="17" max="17" width="3.375" style="38" customWidth="1"/>
    <col min="18" max="18" width="2.00390625" style="38" customWidth="1"/>
    <col min="19" max="19" width="1.25" style="38" customWidth="1"/>
    <col min="20" max="20" width="1.625" style="38" customWidth="1"/>
    <col min="21" max="21" width="1.75390625" style="38" customWidth="1"/>
    <col min="22" max="22" width="3.25390625" style="38" customWidth="1"/>
    <col min="23" max="23" width="3.375" style="38" customWidth="1"/>
    <col min="24" max="24" width="0.875" style="38" customWidth="1"/>
    <col min="25" max="25" width="2.375" style="38" customWidth="1"/>
    <col min="26" max="26" width="3.375" style="38" customWidth="1"/>
    <col min="27" max="27" width="3.25390625" style="38" customWidth="1"/>
    <col min="28" max="28" width="3.375" style="38" customWidth="1"/>
    <col min="29" max="29" width="3.125" style="38" customWidth="1"/>
    <col min="30" max="30" width="2.75390625" style="38" customWidth="1"/>
    <col min="31" max="31" width="0.6171875" style="38" customWidth="1"/>
    <col min="32" max="32" width="3.25390625" style="38" customWidth="1"/>
    <col min="33" max="33" width="2.25390625" style="38" customWidth="1"/>
    <col min="34" max="34" width="1.12109375" style="38" customWidth="1"/>
    <col min="35" max="35" width="2.00390625" style="38" customWidth="1"/>
    <col min="36" max="36" width="2.875" style="38" customWidth="1"/>
    <col min="37" max="37" width="6.25390625" style="38" customWidth="1"/>
    <col min="38" max="16384" width="9.00390625" style="38" customWidth="1"/>
  </cols>
  <sheetData>
    <row r="1" spans="1:37" s="67" customFormat="1" ht="13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s="35" customFormat="1" ht="19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517" t="s">
        <v>42</v>
      </c>
      <c r="AG2" s="517"/>
      <c r="AH2" s="517"/>
      <c r="AI2" s="517"/>
      <c r="AJ2" s="517"/>
      <c r="AK2" s="517"/>
    </row>
    <row r="3" spans="1:39" s="184" customFormat="1" ht="14.25" customHeight="1">
      <c r="A3" s="500" t="s">
        <v>252</v>
      </c>
      <c r="B3" s="500"/>
      <c r="C3" s="500"/>
      <c r="D3" s="500"/>
      <c r="E3" s="500"/>
      <c r="F3" s="500"/>
      <c r="G3" s="500"/>
      <c r="H3" s="501"/>
      <c r="I3" s="499" t="s">
        <v>253</v>
      </c>
      <c r="J3" s="500"/>
      <c r="K3" s="500"/>
      <c r="L3" s="501"/>
      <c r="M3" s="499" t="s">
        <v>254</v>
      </c>
      <c r="N3" s="500"/>
      <c r="O3" s="501"/>
      <c r="P3" s="499" t="s">
        <v>255</v>
      </c>
      <c r="Q3" s="500"/>
      <c r="R3" s="500"/>
      <c r="S3" s="500"/>
      <c r="T3" s="501"/>
      <c r="U3" s="499" t="s">
        <v>256</v>
      </c>
      <c r="V3" s="500"/>
      <c r="W3" s="500"/>
      <c r="X3" s="501"/>
      <c r="Y3" s="499" t="s">
        <v>257</v>
      </c>
      <c r="Z3" s="500"/>
      <c r="AA3" s="501"/>
      <c r="AB3" s="499" t="s">
        <v>258</v>
      </c>
      <c r="AC3" s="500"/>
      <c r="AD3" s="501"/>
      <c r="AE3" s="499" t="s">
        <v>259</v>
      </c>
      <c r="AF3" s="500"/>
      <c r="AG3" s="500"/>
      <c r="AH3" s="500"/>
      <c r="AI3" s="501"/>
      <c r="AJ3" s="496" t="s">
        <v>260</v>
      </c>
      <c r="AK3" s="497"/>
      <c r="AL3" s="183"/>
      <c r="AM3" s="183"/>
    </row>
    <row r="4" spans="1:39" s="184" customFormat="1" ht="14.25" customHeight="1">
      <c r="A4" s="511" t="s">
        <v>261</v>
      </c>
      <c r="B4" s="511"/>
      <c r="C4" s="511"/>
      <c r="D4" s="511"/>
      <c r="E4" s="511"/>
      <c r="F4" s="511"/>
      <c r="G4" s="511"/>
      <c r="H4" s="512"/>
      <c r="I4" s="516">
        <f>SUM(I5:I17)</f>
        <v>1300</v>
      </c>
      <c r="J4" s="507"/>
      <c r="K4" s="507"/>
      <c r="L4" s="507"/>
      <c r="M4" s="507">
        <f>SUM(P4:AK4)</f>
        <v>1306</v>
      </c>
      <c r="N4" s="507"/>
      <c r="O4" s="507"/>
      <c r="P4" s="498">
        <f>SUM(P5:P17)</f>
        <v>26</v>
      </c>
      <c r="Q4" s="498"/>
      <c r="R4" s="498"/>
      <c r="S4" s="498"/>
      <c r="T4" s="498"/>
      <c r="U4" s="498">
        <f>SUM(U5:U17)</f>
        <v>141</v>
      </c>
      <c r="V4" s="498"/>
      <c r="W4" s="498"/>
      <c r="X4" s="498"/>
      <c r="Y4" s="498">
        <f>SUM(Y5:Y17)</f>
        <v>245</v>
      </c>
      <c r="Z4" s="498"/>
      <c r="AA4" s="498"/>
      <c r="AB4" s="498">
        <f>SUM(AB5:AB17)</f>
        <v>288</v>
      </c>
      <c r="AC4" s="498"/>
      <c r="AD4" s="498"/>
      <c r="AE4" s="498">
        <f>SUM(AE5:AE17)</f>
        <v>298</v>
      </c>
      <c r="AF4" s="498"/>
      <c r="AG4" s="498"/>
      <c r="AH4" s="498"/>
      <c r="AI4" s="498"/>
      <c r="AJ4" s="498">
        <f>SUM(AJ5:AJ17)</f>
        <v>308</v>
      </c>
      <c r="AK4" s="498"/>
      <c r="AL4" s="183"/>
      <c r="AM4" s="183"/>
    </row>
    <row r="5" spans="1:39" s="184" customFormat="1" ht="14.25" customHeight="1">
      <c r="A5" s="196"/>
      <c r="B5" s="502" t="s">
        <v>49</v>
      </c>
      <c r="C5" s="502"/>
      <c r="D5" s="196"/>
      <c r="E5" s="513" t="s">
        <v>50</v>
      </c>
      <c r="F5" s="513"/>
      <c r="G5" s="513"/>
      <c r="H5" s="197"/>
      <c r="I5" s="509">
        <v>170</v>
      </c>
      <c r="J5" s="494"/>
      <c r="K5" s="494"/>
      <c r="L5" s="494"/>
      <c r="M5" s="494">
        <v>166</v>
      </c>
      <c r="N5" s="494"/>
      <c r="O5" s="494"/>
      <c r="P5" s="494">
        <v>3</v>
      </c>
      <c r="Q5" s="494"/>
      <c r="R5" s="494"/>
      <c r="S5" s="494"/>
      <c r="T5" s="494"/>
      <c r="U5" s="494">
        <v>8</v>
      </c>
      <c r="V5" s="494"/>
      <c r="W5" s="494"/>
      <c r="X5" s="494"/>
      <c r="Y5" s="494">
        <v>21</v>
      </c>
      <c r="Z5" s="494"/>
      <c r="AA5" s="494"/>
      <c r="AB5" s="494">
        <v>37</v>
      </c>
      <c r="AC5" s="494"/>
      <c r="AD5" s="494"/>
      <c r="AE5" s="494">
        <v>49</v>
      </c>
      <c r="AF5" s="494"/>
      <c r="AG5" s="494"/>
      <c r="AH5" s="494"/>
      <c r="AI5" s="494"/>
      <c r="AJ5" s="494">
        <v>48</v>
      </c>
      <c r="AK5" s="494"/>
      <c r="AL5" s="183"/>
      <c r="AM5" s="183"/>
    </row>
    <row r="6" spans="1:39" s="184" customFormat="1" ht="14.25" customHeight="1">
      <c r="A6" s="198"/>
      <c r="B6" s="502" t="s">
        <v>54</v>
      </c>
      <c r="C6" s="502"/>
      <c r="D6" s="196"/>
      <c r="E6" s="513" t="s">
        <v>55</v>
      </c>
      <c r="F6" s="513"/>
      <c r="G6" s="513"/>
      <c r="H6" s="199"/>
      <c r="I6" s="509">
        <v>140</v>
      </c>
      <c r="J6" s="494"/>
      <c r="K6" s="494"/>
      <c r="L6" s="494"/>
      <c r="M6" s="494">
        <v>146</v>
      </c>
      <c r="N6" s="494"/>
      <c r="O6" s="494"/>
      <c r="P6" s="494">
        <v>0</v>
      </c>
      <c r="Q6" s="494"/>
      <c r="R6" s="494"/>
      <c r="S6" s="494"/>
      <c r="T6" s="494"/>
      <c r="U6" s="494">
        <v>12</v>
      </c>
      <c r="V6" s="494"/>
      <c r="W6" s="494"/>
      <c r="X6" s="494"/>
      <c r="Y6" s="494">
        <v>22</v>
      </c>
      <c r="Z6" s="494"/>
      <c r="AA6" s="494"/>
      <c r="AB6" s="494">
        <v>37</v>
      </c>
      <c r="AC6" s="494"/>
      <c r="AD6" s="494"/>
      <c r="AE6" s="494">
        <v>41</v>
      </c>
      <c r="AF6" s="494"/>
      <c r="AG6" s="494"/>
      <c r="AH6" s="494"/>
      <c r="AI6" s="494"/>
      <c r="AJ6" s="494">
        <v>34</v>
      </c>
      <c r="AK6" s="494"/>
      <c r="AL6" s="183"/>
      <c r="AM6" s="183"/>
    </row>
    <row r="7" spans="1:39" s="184" customFormat="1" ht="14.25" customHeight="1">
      <c r="A7" s="198"/>
      <c r="B7" s="502" t="s">
        <v>58</v>
      </c>
      <c r="C7" s="502"/>
      <c r="D7" s="196"/>
      <c r="E7" s="513" t="s">
        <v>59</v>
      </c>
      <c r="F7" s="513"/>
      <c r="G7" s="513"/>
      <c r="H7" s="199"/>
      <c r="I7" s="509">
        <v>130</v>
      </c>
      <c r="J7" s="494"/>
      <c r="K7" s="494"/>
      <c r="L7" s="494"/>
      <c r="M7" s="494">
        <v>113</v>
      </c>
      <c r="N7" s="494"/>
      <c r="O7" s="494"/>
      <c r="P7" s="494">
        <v>2</v>
      </c>
      <c r="Q7" s="494"/>
      <c r="R7" s="494"/>
      <c r="S7" s="494"/>
      <c r="T7" s="494"/>
      <c r="U7" s="494">
        <v>12</v>
      </c>
      <c r="V7" s="494"/>
      <c r="W7" s="494"/>
      <c r="X7" s="494"/>
      <c r="Y7" s="494">
        <v>17</v>
      </c>
      <c r="Z7" s="494"/>
      <c r="AA7" s="494"/>
      <c r="AB7" s="494">
        <v>23</v>
      </c>
      <c r="AC7" s="494"/>
      <c r="AD7" s="494"/>
      <c r="AE7" s="494">
        <v>23</v>
      </c>
      <c r="AF7" s="494"/>
      <c r="AG7" s="494"/>
      <c r="AH7" s="494"/>
      <c r="AI7" s="494"/>
      <c r="AJ7" s="494">
        <v>36</v>
      </c>
      <c r="AK7" s="494"/>
      <c r="AL7" s="183"/>
      <c r="AM7" s="183"/>
    </row>
    <row r="8" spans="1:39" s="184" customFormat="1" ht="14.25" customHeight="1">
      <c r="A8" s="198"/>
      <c r="B8" s="502" t="s">
        <v>61</v>
      </c>
      <c r="C8" s="502"/>
      <c r="D8" s="196"/>
      <c r="E8" s="513" t="s">
        <v>62</v>
      </c>
      <c r="F8" s="513"/>
      <c r="G8" s="513"/>
      <c r="H8" s="199"/>
      <c r="I8" s="509">
        <v>160</v>
      </c>
      <c r="J8" s="494"/>
      <c r="K8" s="494"/>
      <c r="L8" s="494"/>
      <c r="M8" s="494">
        <v>144</v>
      </c>
      <c r="N8" s="494"/>
      <c r="O8" s="494"/>
      <c r="P8" s="494">
        <v>0</v>
      </c>
      <c r="Q8" s="494"/>
      <c r="R8" s="494"/>
      <c r="S8" s="494"/>
      <c r="T8" s="494"/>
      <c r="U8" s="494">
        <v>11</v>
      </c>
      <c r="V8" s="494"/>
      <c r="W8" s="494"/>
      <c r="X8" s="494"/>
      <c r="Y8" s="494">
        <v>18</v>
      </c>
      <c r="Z8" s="494"/>
      <c r="AA8" s="494"/>
      <c r="AB8" s="494">
        <v>33</v>
      </c>
      <c r="AC8" s="494"/>
      <c r="AD8" s="494"/>
      <c r="AE8" s="494">
        <v>38</v>
      </c>
      <c r="AF8" s="494"/>
      <c r="AG8" s="494"/>
      <c r="AH8" s="494"/>
      <c r="AI8" s="494"/>
      <c r="AJ8" s="494">
        <v>44</v>
      </c>
      <c r="AK8" s="494"/>
      <c r="AL8" s="183"/>
      <c r="AM8" s="183"/>
    </row>
    <row r="9" spans="1:39" s="184" customFormat="1" ht="14.25" customHeight="1">
      <c r="A9" s="198"/>
      <c r="B9" s="502" t="s">
        <v>64</v>
      </c>
      <c r="C9" s="502"/>
      <c r="D9" s="196"/>
      <c r="E9" s="513" t="s">
        <v>65</v>
      </c>
      <c r="F9" s="513"/>
      <c r="G9" s="513"/>
      <c r="H9" s="199"/>
      <c r="I9" s="509">
        <v>200</v>
      </c>
      <c r="J9" s="494"/>
      <c r="K9" s="494"/>
      <c r="L9" s="494"/>
      <c r="M9" s="494">
        <v>205</v>
      </c>
      <c r="N9" s="494"/>
      <c r="O9" s="494"/>
      <c r="P9" s="494">
        <v>4</v>
      </c>
      <c r="Q9" s="494"/>
      <c r="R9" s="494"/>
      <c r="S9" s="494"/>
      <c r="T9" s="494"/>
      <c r="U9" s="494">
        <v>16</v>
      </c>
      <c r="V9" s="494"/>
      <c r="W9" s="494"/>
      <c r="X9" s="494"/>
      <c r="Y9" s="494">
        <v>28</v>
      </c>
      <c r="Z9" s="494"/>
      <c r="AA9" s="494"/>
      <c r="AB9" s="494">
        <v>39</v>
      </c>
      <c r="AC9" s="494"/>
      <c r="AD9" s="494"/>
      <c r="AE9" s="494">
        <v>59</v>
      </c>
      <c r="AF9" s="494"/>
      <c r="AG9" s="494"/>
      <c r="AH9" s="494"/>
      <c r="AI9" s="494"/>
      <c r="AJ9" s="494">
        <v>59</v>
      </c>
      <c r="AK9" s="494"/>
      <c r="AL9" s="183"/>
      <c r="AM9" s="183"/>
    </row>
    <row r="10" spans="1:39" s="184" customFormat="1" ht="14.25" customHeight="1">
      <c r="A10" s="198"/>
      <c r="B10" s="502" t="s">
        <v>67</v>
      </c>
      <c r="C10" s="502"/>
      <c r="D10" s="196"/>
      <c r="E10" s="513" t="s">
        <v>68</v>
      </c>
      <c r="F10" s="513"/>
      <c r="G10" s="513"/>
      <c r="H10" s="199"/>
      <c r="I10" s="509">
        <v>70</v>
      </c>
      <c r="J10" s="494"/>
      <c r="K10" s="494"/>
      <c r="L10" s="494"/>
      <c r="M10" s="494">
        <v>68</v>
      </c>
      <c r="N10" s="494"/>
      <c r="O10" s="494"/>
      <c r="P10" s="494">
        <v>2</v>
      </c>
      <c r="Q10" s="494"/>
      <c r="R10" s="494"/>
      <c r="S10" s="494"/>
      <c r="T10" s="494"/>
      <c r="U10" s="494">
        <v>26</v>
      </c>
      <c r="V10" s="494"/>
      <c r="W10" s="494"/>
      <c r="X10" s="494"/>
      <c r="Y10" s="494">
        <v>40</v>
      </c>
      <c r="Z10" s="494"/>
      <c r="AA10" s="494"/>
      <c r="AB10" s="505" t="s">
        <v>262</v>
      </c>
      <c r="AC10" s="505"/>
      <c r="AD10" s="505"/>
      <c r="AE10" s="505" t="s">
        <v>262</v>
      </c>
      <c r="AF10" s="505"/>
      <c r="AG10" s="505"/>
      <c r="AH10" s="505"/>
      <c r="AI10" s="505"/>
      <c r="AJ10" s="505" t="s">
        <v>262</v>
      </c>
      <c r="AK10" s="505"/>
      <c r="AL10" s="183"/>
      <c r="AM10" s="183"/>
    </row>
    <row r="11" spans="1:39" s="184" customFormat="1" ht="14.25" customHeight="1">
      <c r="A11" s="198"/>
      <c r="B11" s="502" t="s">
        <v>70</v>
      </c>
      <c r="C11" s="502"/>
      <c r="D11" s="196"/>
      <c r="E11" s="513" t="s">
        <v>71</v>
      </c>
      <c r="F11" s="513"/>
      <c r="G11" s="513"/>
      <c r="H11" s="199"/>
      <c r="I11" s="509">
        <v>60</v>
      </c>
      <c r="J11" s="494"/>
      <c r="K11" s="494"/>
      <c r="L11" s="494"/>
      <c r="M11" s="494">
        <v>50</v>
      </c>
      <c r="N11" s="494"/>
      <c r="O11" s="494"/>
      <c r="P11" s="494">
        <v>4</v>
      </c>
      <c r="Q11" s="494"/>
      <c r="R11" s="494"/>
      <c r="S11" s="494"/>
      <c r="T11" s="494"/>
      <c r="U11" s="494">
        <v>19</v>
      </c>
      <c r="V11" s="494"/>
      <c r="W11" s="494"/>
      <c r="X11" s="494"/>
      <c r="Y11" s="494">
        <v>27</v>
      </c>
      <c r="Z11" s="494"/>
      <c r="AA11" s="494"/>
      <c r="AB11" s="505" t="s">
        <v>263</v>
      </c>
      <c r="AC11" s="505"/>
      <c r="AD11" s="505"/>
      <c r="AE11" s="505" t="s">
        <v>263</v>
      </c>
      <c r="AF11" s="505"/>
      <c r="AG11" s="505"/>
      <c r="AH11" s="505"/>
      <c r="AI11" s="505"/>
      <c r="AJ11" s="505" t="s">
        <v>263</v>
      </c>
      <c r="AK11" s="505"/>
      <c r="AL11" s="183"/>
      <c r="AM11" s="183"/>
    </row>
    <row r="12" spans="1:39" s="184" customFormat="1" ht="14.25" customHeight="1">
      <c r="A12" s="196"/>
      <c r="B12" s="502" t="s">
        <v>187</v>
      </c>
      <c r="C12" s="502"/>
      <c r="D12" s="196"/>
      <c r="E12" s="513" t="s">
        <v>62</v>
      </c>
      <c r="F12" s="513"/>
      <c r="G12" s="513"/>
      <c r="H12" s="197"/>
      <c r="I12" s="509">
        <v>100</v>
      </c>
      <c r="J12" s="494"/>
      <c r="K12" s="494"/>
      <c r="L12" s="494"/>
      <c r="M12" s="494">
        <v>99</v>
      </c>
      <c r="N12" s="494"/>
      <c r="O12" s="494"/>
      <c r="P12" s="494">
        <v>4</v>
      </c>
      <c r="Q12" s="494"/>
      <c r="R12" s="494"/>
      <c r="S12" s="494"/>
      <c r="T12" s="494"/>
      <c r="U12" s="494">
        <v>7</v>
      </c>
      <c r="V12" s="494"/>
      <c r="W12" s="494"/>
      <c r="X12" s="494"/>
      <c r="Y12" s="494">
        <v>12</v>
      </c>
      <c r="Z12" s="494"/>
      <c r="AA12" s="494"/>
      <c r="AB12" s="494">
        <v>31</v>
      </c>
      <c r="AC12" s="494"/>
      <c r="AD12" s="494"/>
      <c r="AE12" s="494">
        <v>19</v>
      </c>
      <c r="AF12" s="494"/>
      <c r="AG12" s="494"/>
      <c r="AH12" s="494"/>
      <c r="AI12" s="494"/>
      <c r="AJ12" s="494">
        <v>26</v>
      </c>
      <c r="AK12" s="494"/>
      <c r="AL12" s="183"/>
      <c r="AM12" s="183"/>
    </row>
    <row r="13" spans="1:39" s="184" customFormat="1" ht="14.25" customHeight="1">
      <c r="A13" s="198"/>
      <c r="B13" s="502" t="s">
        <v>74</v>
      </c>
      <c r="C13" s="502"/>
      <c r="D13" s="196"/>
      <c r="E13" s="513" t="s">
        <v>65</v>
      </c>
      <c r="F13" s="513"/>
      <c r="G13" s="513"/>
      <c r="H13" s="199"/>
      <c r="I13" s="509">
        <v>90</v>
      </c>
      <c r="J13" s="494"/>
      <c r="K13" s="494"/>
      <c r="L13" s="494"/>
      <c r="M13" s="494">
        <v>89</v>
      </c>
      <c r="N13" s="494"/>
      <c r="O13" s="494"/>
      <c r="P13" s="494">
        <v>1</v>
      </c>
      <c r="Q13" s="494"/>
      <c r="R13" s="494"/>
      <c r="S13" s="494"/>
      <c r="T13" s="494"/>
      <c r="U13" s="494">
        <v>7</v>
      </c>
      <c r="V13" s="494"/>
      <c r="W13" s="494"/>
      <c r="X13" s="494"/>
      <c r="Y13" s="494">
        <v>18</v>
      </c>
      <c r="Z13" s="494"/>
      <c r="AA13" s="494"/>
      <c r="AB13" s="494">
        <v>18</v>
      </c>
      <c r="AC13" s="494"/>
      <c r="AD13" s="494"/>
      <c r="AE13" s="494">
        <v>24</v>
      </c>
      <c r="AF13" s="494"/>
      <c r="AG13" s="494"/>
      <c r="AH13" s="494"/>
      <c r="AI13" s="494"/>
      <c r="AJ13" s="494">
        <v>21</v>
      </c>
      <c r="AK13" s="494"/>
      <c r="AL13" s="183"/>
      <c r="AM13" s="183"/>
    </row>
    <row r="14" spans="1:39" s="184" customFormat="1" ht="14.25" customHeight="1">
      <c r="A14" s="198"/>
      <c r="B14" s="502" t="s">
        <v>264</v>
      </c>
      <c r="C14" s="502"/>
      <c r="D14" s="196"/>
      <c r="E14" s="513" t="s">
        <v>77</v>
      </c>
      <c r="F14" s="513"/>
      <c r="G14" s="513"/>
      <c r="H14" s="199"/>
      <c r="I14" s="509">
        <v>45</v>
      </c>
      <c r="J14" s="494"/>
      <c r="K14" s="494"/>
      <c r="L14" s="494"/>
      <c r="M14" s="494">
        <v>38</v>
      </c>
      <c r="N14" s="494"/>
      <c r="O14" s="494"/>
      <c r="P14" s="494">
        <v>0</v>
      </c>
      <c r="Q14" s="494"/>
      <c r="R14" s="494"/>
      <c r="S14" s="494"/>
      <c r="T14" s="494"/>
      <c r="U14" s="494">
        <v>6</v>
      </c>
      <c r="V14" s="494"/>
      <c r="W14" s="494"/>
      <c r="X14" s="494"/>
      <c r="Y14" s="494">
        <v>8</v>
      </c>
      <c r="Z14" s="494"/>
      <c r="AA14" s="494"/>
      <c r="AB14" s="494">
        <v>9</v>
      </c>
      <c r="AC14" s="494"/>
      <c r="AD14" s="494"/>
      <c r="AE14" s="494">
        <v>10</v>
      </c>
      <c r="AF14" s="494"/>
      <c r="AG14" s="494"/>
      <c r="AH14" s="494"/>
      <c r="AI14" s="494"/>
      <c r="AJ14" s="494">
        <v>5</v>
      </c>
      <c r="AK14" s="494"/>
      <c r="AL14" s="183"/>
      <c r="AM14" s="183"/>
    </row>
    <row r="15" spans="1:39" s="184" customFormat="1" ht="14.25" customHeight="1">
      <c r="A15" s="198"/>
      <c r="B15" s="502" t="s">
        <v>265</v>
      </c>
      <c r="C15" s="502"/>
      <c r="D15" s="196"/>
      <c r="E15" s="513" t="s">
        <v>77</v>
      </c>
      <c r="F15" s="513"/>
      <c r="G15" s="513"/>
      <c r="H15" s="199"/>
      <c r="I15" s="509">
        <v>45</v>
      </c>
      <c r="J15" s="494"/>
      <c r="K15" s="494"/>
      <c r="L15" s="494"/>
      <c r="M15" s="494">
        <v>51</v>
      </c>
      <c r="N15" s="494"/>
      <c r="O15" s="494"/>
      <c r="P15" s="494">
        <v>1</v>
      </c>
      <c r="Q15" s="494"/>
      <c r="R15" s="494"/>
      <c r="S15" s="494"/>
      <c r="T15" s="494"/>
      <c r="U15" s="494">
        <v>6</v>
      </c>
      <c r="V15" s="494"/>
      <c r="W15" s="494"/>
      <c r="X15" s="494"/>
      <c r="Y15" s="494">
        <v>8</v>
      </c>
      <c r="Z15" s="494"/>
      <c r="AA15" s="494"/>
      <c r="AB15" s="494">
        <v>16</v>
      </c>
      <c r="AC15" s="494"/>
      <c r="AD15" s="494"/>
      <c r="AE15" s="494">
        <v>7</v>
      </c>
      <c r="AF15" s="494"/>
      <c r="AG15" s="494"/>
      <c r="AH15" s="494"/>
      <c r="AI15" s="494"/>
      <c r="AJ15" s="494">
        <v>13</v>
      </c>
      <c r="AK15" s="494"/>
      <c r="AL15" s="183"/>
      <c r="AM15" s="183"/>
    </row>
    <row r="16" spans="1:39" s="184" customFormat="1" ht="14.25" customHeight="1">
      <c r="A16" s="200"/>
      <c r="B16" s="510" t="s">
        <v>266</v>
      </c>
      <c r="C16" s="510"/>
      <c r="D16" s="201"/>
      <c r="E16" s="513" t="s">
        <v>267</v>
      </c>
      <c r="F16" s="513"/>
      <c r="G16" s="513"/>
      <c r="H16" s="200"/>
      <c r="I16" s="509">
        <v>90</v>
      </c>
      <c r="J16" s="494"/>
      <c r="K16" s="494"/>
      <c r="L16" s="494"/>
      <c r="M16" s="495">
        <v>96</v>
      </c>
      <c r="N16" s="495"/>
      <c r="O16" s="495"/>
      <c r="P16" s="495">
        <v>1</v>
      </c>
      <c r="Q16" s="495"/>
      <c r="R16" s="495"/>
      <c r="S16" s="495"/>
      <c r="T16" s="495"/>
      <c r="U16" s="494">
        <v>7</v>
      </c>
      <c r="V16" s="494"/>
      <c r="W16" s="494"/>
      <c r="X16" s="494"/>
      <c r="Y16" s="494">
        <v>20</v>
      </c>
      <c r="Z16" s="494"/>
      <c r="AA16" s="494"/>
      <c r="AB16" s="494">
        <v>33</v>
      </c>
      <c r="AC16" s="494"/>
      <c r="AD16" s="494"/>
      <c r="AE16" s="494">
        <v>21</v>
      </c>
      <c r="AF16" s="494"/>
      <c r="AG16" s="494"/>
      <c r="AH16" s="494"/>
      <c r="AI16" s="494"/>
      <c r="AJ16" s="494">
        <v>14</v>
      </c>
      <c r="AK16" s="494"/>
      <c r="AL16" s="183"/>
      <c r="AM16" s="183"/>
    </row>
    <row r="17" spans="1:39" s="184" customFormat="1" ht="14.25" customHeight="1" thickBot="1">
      <c r="A17" s="202"/>
      <c r="B17" s="508" t="s">
        <v>268</v>
      </c>
      <c r="C17" s="508"/>
      <c r="D17" s="203"/>
      <c r="E17" s="514" t="s">
        <v>269</v>
      </c>
      <c r="F17" s="514"/>
      <c r="G17" s="514"/>
      <c r="H17" s="204"/>
      <c r="I17" s="515"/>
      <c r="J17" s="506"/>
      <c r="K17" s="506"/>
      <c r="L17" s="506"/>
      <c r="M17" s="506">
        <v>41</v>
      </c>
      <c r="N17" s="506"/>
      <c r="O17" s="506"/>
      <c r="P17" s="506">
        <v>4</v>
      </c>
      <c r="Q17" s="506"/>
      <c r="R17" s="506"/>
      <c r="S17" s="506"/>
      <c r="T17" s="506"/>
      <c r="U17" s="506">
        <v>4</v>
      </c>
      <c r="V17" s="506"/>
      <c r="W17" s="506"/>
      <c r="X17" s="506"/>
      <c r="Y17" s="506">
        <v>6</v>
      </c>
      <c r="Z17" s="506"/>
      <c r="AA17" s="506"/>
      <c r="AB17" s="506">
        <v>12</v>
      </c>
      <c r="AC17" s="506"/>
      <c r="AD17" s="506"/>
      <c r="AE17" s="506">
        <v>7</v>
      </c>
      <c r="AF17" s="506"/>
      <c r="AG17" s="506"/>
      <c r="AH17" s="506"/>
      <c r="AI17" s="506"/>
      <c r="AJ17" s="506">
        <v>8</v>
      </c>
      <c r="AK17" s="506"/>
      <c r="AL17" s="183"/>
      <c r="AM17" s="183"/>
    </row>
    <row r="18" spans="1:39" s="184" customFormat="1" ht="18" customHeight="1">
      <c r="A18" s="493" t="s">
        <v>84</v>
      </c>
      <c r="B18" s="493"/>
      <c r="C18" s="493"/>
      <c r="D18" s="493"/>
      <c r="E18" s="493"/>
      <c r="F18" s="493"/>
      <c r="G18" s="493"/>
      <c r="H18" s="493"/>
      <c r="I18" s="493"/>
      <c r="J18" s="493"/>
      <c r="K18" s="198"/>
      <c r="L18" s="198"/>
      <c r="M18" s="198"/>
      <c r="N18" s="198"/>
      <c r="O18" s="198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 t="s">
        <v>270</v>
      </c>
      <c r="AC18" s="492" t="s">
        <v>271</v>
      </c>
      <c r="AD18" s="492"/>
      <c r="AE18" s="492"/>
      <c r="AF18" s="492"/>
      <c r="AG18" s="492"/>
      <c r="AH18" s="492"/>
      <c r="AI18" s="492"/>
      <c r="AJ18" s="492"/>
      <c r="AK18" s="492"/>
      <c r="AL18" s="183"/>
      <c r="AM18" s="183"/>
    </row>
    <row r="19" spans="1:23" ht="9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2"/>
      <c r="P19" s="22"/>
      <c r="Q19" s="22"/>
      <c r="R19" s="22"/>
      <c r="S19" s="22"/>
      <c r="T19" s="22"/>
      <c r="U19" s="22"/>
      <c r="V19" s="22"/>
      <c r="W19" s="22"/>
    </row>
    <row r="20" spans="1:37" s="67" customFormat="1" ht="27" customHeight="1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</row>
    <row r="21" spans="1:37" s="31" customFormat="1" ht="4.5" customHeight="1" thickBot="1">
      <c r="A21" s="185" t="s">
        <v>272</v>
      </c>
      <c r="B21" s="185"/>
      <c r="C21" s="185"/>
      <c r="D21" s="185"/>
      <c r="E21" s="185"/>
      <c r="F21" s="185"/>
      <c r="G21" s="185"/>
      <c r="H21" s="185"/>
      <c r="I21" s="185"/>
      <c r="J21" s="186"/>
      <c r="K21" s="186"/>
      <c r="L21" s="186"/>
      <c r="M21" s="186"/>
      <c r="N21" s="186"/>
      <c r="O21" s="186"/>
      <c r="P21" s="186"/>
      <c r="Q21" s="186"/>
      <c r="R21" s="186"/>
      <c r="S21" s="187"/>
      <c r="T21" s="187"/>
      <c r="U21" s="187"/>
      <c r="V21" s="187"/>
      <c r="W21" s="187"/>
      <c r="X21" s="187"/>
      <c r="Y21" s="187"/>
      <c r="Z21" s="187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</row>
    <row r="22" spans="1:37" s="188" customFormat="1" ht="14.25" customHeight="1">
      <c r="A22" s="319" t="s">
        <v>273</v>
      </c>
      <c r="B22" s="319"/>
      <c r="C22" s="319"/>
      <c r="D22" s="319"/>
      <c r="E22" s="319"/>
      <c r="F22" s="319"/>
      <c r="G22" s="319"/>
      <c r="H22" s="319"/>
      <c r="I22" s="320"/>
      <c r="J22" s="359" t="s">
        <v>274</v>
      </c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18" t="s">
        <v>275</v>
      </c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</row>
    <row r="23" spans="1:37" s="188" customFormat="1" ht="14.25" customHeight="1">
      <c r="A23" s="503"/>
      <c r="B23" s="503"/>
      <c r="C23" s="503"/>
      <c r="D23" s="503"/>
      <c r="E23" s="503"/>
      <c r="F23" s="503"/>
      <c r="G23" s="503"/>
      <c r="H23" s="503"/>
      <c r="I23" s="504"/>
      <c r="J23" s="343" t="s">
        <v>276</v>
      </c>
      <c r="K23" s="345"/>
      <c r="L23" s="345"/>
      <c r="M23" s="344"/>
      <c r="N23" s="343" t="s">
        <v>277</v>
      </c>
      <c r="O23" s="345"/>
      <c r="P23" s="345"/>
      <c r="Q23" s="345"/>
      <c r="R23" s="344"/>
      <c r="S23" s="343" t="s">
        <v>278</v>
      </c>
      <c r="T23" s="345"/>
      <c r="U23" s="345"/>
      <c r="V23" s="345"/>
      <c r="W23" s="345"/>
      <c r="X23" s="345"/>
      <c r="Y23" s="343" t="s">
        <v>276</v>
      </c>
      <c r="Z23" s="345"/>
      <c r="AA23" s="345"/>
      <c r="AB23" s="344"/>
      <c r="AC23" s="343" t="s">
        <v>277</v>
      </c>
      <c r="AD23" s="345"/>
      <c r="AE23" s="345"/>
      <c r="AF23" s="345"/>
      <c r="AG23" s="344"/>
      <c r="AH23" s="343" t="s">
        <v>278</v>
      </c>
      <c r="AI23" s="345"/>
      <c r="AJ23" s="345"/>
      <c r="AK23" s="345"/>
    </row>
    <row r="24" spans="1:37" s="188" customFormat="1" ht="22.5" customHeight="1">
      <c r="A24" s="330" t="s">
        <v>279</v>
      </c>
      <c r="B24" s="330"/>
      <c r="C24" s="330"/>
      <c r="D24" s="330"/>
      <c r="E24" s="330"/>
      <c r="F24" s="330"/>
      <c r="G24" s="330"/>
      <c r="H24" s="330"/>
      <c r="I24" s="331"/>
      <c r="J24" s="489">
        <v>4901000</v>
      </c>
      <c r="K24" s="485"/>
      <c r="L24" s="485"/>
      <c r="M24" s="485"/>
      <c r="N24" s="485">
        <v>5060092</v>
      </c>
      <c r="O24" s="485"/>
      <c r="P24" s="485"/>
      <c r="Q24" s="485"/>
      <c r="R24" s="485"/>
      <c r="S24" s="491">
        <f>N24/J24*100</f>
        <v>103.24611303815547</v>
      </c>
      <c r="T24" s="491"/>
      <c r="U24" s="491"/>
      <c r="V24" s="491"/>
      <c r="W24" s="491"/>
      <c r="X24" s="491"/>
      <c r="Y24" s="489">
        <v>5271000</v>
      </c>
      <c r="Z24" s="485"/>
      <c r="AA24" s="485"/>
      <c r="AB24" s="485"/>
      <c r="AC24" s="485">
        <v>6913914</v>
      </c>
      <c r="AD24" s="485"/>
      <c r="AE24" s="485"/>
      <c r="AF24" s="485"/>
      <c r="AG24" s="485"/>
      <c r="AH24" s="487">
        <v>131.1</v>
      </c>
      <c r="AI24" s="487"/>
      <c r="AJ24" s="487"/>
      <c r="AK24" s="487"/>
    </row>
    <row r="25" spans="1:37" s="188" customFormat="1" ht="22.5" customHeight="1" thickBot="1">
      <c r="A25" s="347" t="s">
        <v>280</v>
      </c>
      <c r="B25" s="347"/>
      <c r="C25" s="347"/>
      <c r="D25" s="347"/>
      <c r="E25" s="347"/>
      <c r="F25" s="347"/>
      <c r="G25" s="347"/>
      <c r="H25" s="347"/>
      <c r="I25" s="348"/>
      <c r="J25" s="490">
        <v>5764000</v>
      </c>
      <c r="K25" s="486"/>
      <c r="L25" s="486"/>
      <c r="M25" s="486"/>
      <c r="N25" s="486">
        <v>6241294</v>
      </c>
      <c r="O25" s="486"/>
      <c r="P25" s="486"/>
      <c r="Q25" s="486"/>
      <c r="R25" s="486"/>
      <c r="S25" s="488">
        <f>N25/J25*100</f>
        <v>108.28060374739763</v>
      </c>
      <c r="T25" s="488"/>
      <c r="U25" s="488"/>
      <c r="V25" s="488"/>
      <c r="W25" s="488"/>
      <c r="X25" s="488"/>
      <c r="Y25" s="490">
        <v>6281000</v>
      </c>
      <c r="Z25" s="486"/>
      <c r="AA25" s="486"/>
      <c r="AB25" s="486"/>
      <c r="AC25" s="486">
        <v>7689950</v>
      </c>
      <c r="AD25" s="486"/>
      <c r="AE25" s="486"/>
      <c r="AF25" s="486"/>
      <c r="AG25" s="486"/>
      <c r="AH25" s="488">
        <f>AC25/Y25*100</f>
        <v>122.4319375895558</v>
      </c>
      <c r="AI25" s="488"/>
      <c r="AJ25" s="488"/>
      <c r="AK25" s="488"/>
    </row>
    <row r="26" spans="1:37" s="188" customFormat="1" ht="18" customHeight="1">
      <c r="A26" s="253" t="s">
        <v>281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</row>
    <row r="27" spans="1:38" s="94" customFormat="1" ht="9.7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</row>
    <row r="28" spans="1:37" s="35" customFormat="1" ht="31.5" customHeight="1" thickBo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37" t="s">
        <v>42</v>
      </c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</row>
    <row r="29" spans="1:39" s="35" customFormat="1" ht="19.5" customHeight="1">
      <c r="A29" s="319" t="s">
        <v>282</v>
      </c>
      <c r="B29" s="319"/>
      <c r="C29" s="319"/>
      <c r="D29" s="319"/>
      <c r="E29" s="319"/>
      <c r="F29" s="320"/>
      <c r="G29" s="359" t="s">
        <v>283</v>
      </c>
      <c r="H29" s="360"/>
      <c r="I29" s="360"/>
      <c r="J29" s="360"/>
      <c r="K29" s="360"/>
      <c r="L29" s="360"/>
      <c r="M29" s="360"/>
      <c r="N29" s="360"/>
      <c r="O29" s="360"/>
      <c r="P29" s="377"/>
      <c r="Q29" s="359" t="s">
        <v>284</v>
      </c>
      <c r="R29" s="360"/>
      <c r="S29" s="360"/>
      <c r="T29" s="360"/>
      <c r="U29" s="360"/>
      <c r="V29" s="360"/>
      <c r="W29" s="360"/>
      <c r="X29" s="360"/>
      <c r="Y29" s="360"/>
      <c r="Z29" s="377"/>
      <c r="AA29" s="359" t="s">
        <v>285</v>
      </c>
      <c r="AB29" s="360"/>
      <c r="AC29" s="360"/>
      <c r="AD29" s="360"/>
      <c r="AE29" s="360"/>
      <c r="AF29" s="360"/>
      <c r="AG29" s="360"/>
      <c r="AH29" s="360"/>
      <c r="AI29" s="360"/>
      <c r="AJ29" s="377"/>
      <c r="AK29" s="318" t="s">
        <v>286</v>
      </c>
      <c r="AL29" s="135"/>
      <c r="AM29" s="135"/>
    </row>
    <row r="30" spans="1:39" s="35" customFormat="1" ht="22.5" customHeight="1">
      <c r="A30" s="435" t="s">
        <v>287</v>
      </c>
      <c r="B30" s="435"/>
      <c r="C30" s="435"/>
      <c r="D30" s="435"/>
      <c r="E30" s="435"/>
      <c r="F30" s="436"/>
      <c r="G30" s="343" t="s">
        <v>288</v>
      </c>
      <c r="H30" s="453"/>
      <c r="I30" s="452" t="s">
        <v>289</v>
      </c>
      <c r="J30" s="453"/>
      <c r="K30" s="206" t="s">
        <v>290</v>
      </c>
      <c r="L30" s="206" t="s">
        <v>291</v>
      </c>
      <c r="M30" s="206" t="s">
        <v>292</v>
      </c>
      <c r="N30" s="206" t="s">
        <v>293</v>
      </c>
      <c r="O30" s="452" t="s">
        <v>175</v>
      </c>
      <c r="P30" s="344"/>
      <c r="Q30" s="179" t="s">
        <v>288</v>
      </c>
      <c r="R30" s="452" t="s">
        <v>289</v>
      </c>
      <c r="S30" s="453"/>
      <c r="T30" s="452" t="s">
        <v>290</v>
      </c>
      <c r="U30" s="453"/>
      <c r="V30" s="206" t="s">
        <v>291</v>
      </c>
      <c r="W30" s="206" t="s">
        <v>292</v>
      </c>
      <c r="X30" s="452" t="s">
        <v>293</v>
      </c>
      <c r="Y30" s="345"/>
      <c r="Z30" s="207" t="s">
        <v>175</v>
      </c>
      <c r="AA30" s="179" t="s">
        <v>288</v>
      </c>
      <c r="AB30" s="206" t="s">
        <v>289</v>
      </c>
      <c r="AC30" s="206" t="s">
        <v>290</v>
      </c>
      <c r="AD30" s="452" t="s">
        <v>291</v>
      </c>
      <c r="AE30" s="453"/>
      <c r="AF30" s="206" t="s">
        <v>292</v>
      </c>
      <c r="AG30" s="452" t="s">
        <v>293</v>
      </c>
      <c r="AH30" s="453"/>
      <c r="AI30" s="452" t="s">
        <v>175</v>
      </c>
      <c r="AJ30" s="344"/>
      <c r="AK30" s="450"/>
      <c r="AL30" s="135"/>
      <c r="AM30" s="135"/>
    </row>
    <row r="31" spans="1:39" s="35" customFormat="1" ht="19.5" customHeight="1">
      <c r="A31" s="208"/>
      <c r="B31" s="465" t="s">
        <v>294</v>
      </c>
      <c r="C31" s="466"/>
      <c r="D31" s="466"/>
      <c r="E31" s="466"/>
      <c r="F31" s="208"/>
      <c r="G31" s="459" t="s">
        <v>8</v>
      </c>
      <c r="H31" s="443"/>
      <c r="I31" s="443" t="s">
        <v>8</v>
      </c>
      <c r="J31" s="443"/>
      <c r="K31" s="210" t="s">
        <v>8</v>
      </c>
      <c r="L31" s="210" t="s">
        <v>8</v>
      </c>
      <c r="M31" s="210" t="s">
        <v>8</v>
      </c>
      <c r="N31" s="210" t="s">
        <v>8</v>
      </c>
      <c r="O31" s="443" t="s">
        <v>8</v>
      </c>
      <c r="P31" s="444"/>
      <c r="Q31" s="209" t="s">
        <v>8</v>
      </c>
      <c r="R31" s="443" t="s">
        <v>8</v>
      </c>
      <c r="S31" s="443"/>
      <c r="T31" s="443" t="s">
        <v>8</v>
      </c>
      <c r="U31" s="443"/>
      <c r="V31" s="210" t="s">
        <v>8</v>
      </c>
      <c r="W31" s="210" t="s">
        <v>8</v>
      </c>
      <c r="X31" s="443" t="s">
        <v>8</v>
      </c>
      <c r="Y31" s="443"/>
      <c r="Z31" s="211" t="s">
        <v>8</v>
      </c>
      <c r="AA31" s="209" t="s">
        <v>8</v>
      </c>
      <c r="AB31" s="210" t="s">
        <v>8</v>
      </c>
      <c r="AC31" s="210" t="s">
        <v>8</v>
      </c>
      <c r="AD31" s="443" t="s">
        <v>8</v>
      </c>
      <c r="AE31" s="443"/>
      <c r="AF31" s="210" t="s">
        <v>8</v>
      </c>
      <c r="AG31" s="443" t="s">
        <v>8</v>
      </c>
      <c r="AH31" s="443"/>
      <c r="AI31" s="443" t="s">
        <v>8</v>
      </c>
      <c r="AJ31" s="444"/>
      <c r="AK31" s="209" t="s">
        <v>8</v>
      </c>
      <c r="AL31" s="135"/>
      <c r="AM31" s="135"/>
    </row>
    <row r="32" spans="1:39" s="35" customFormat="1" ht="19.5" customHeight="1">
      <c r="A32" s="102"/>
      <c r="B32" s="467"/>
      <c r="C32" s="467"/>
      <c r="D32" s="467"/>
      <c r="E32" s="467"/>
      <c r="F32" s="102"/>
      <c r="G32" s="456">
        <v>1</v>
      </c>
      <c r="H32" s="441"/>
      <c r="I32" s="441" t="s">
        <v>295</v>
      </c>
      <c r="J32" s="441"/>
      <c r="K32" s="213" t="s">
        <v>295</v>
      </c>
      <c r="L32" s="213" t="s">
        <v>295</v>
      </c>
      <c r="M32" s="213" t="s">
        <v>295</v>
      </c>
      <c r="N32" s="213" t="s">
        <v>295</v>
      </c>
      <c r="O32" s="441">
        <f aca="true" t="shared" si="0" ref="O32:O42">IF(SUM(G32:N32)=0,"-",SUM(G32:N32))</f>
        <v>1</v>
      </c>
      <c r="P32" s="442"/>
      <c r="Q32" s="212">
        <v>11</v>
      </c>
      <c r="R32" s="441">
        <v>7</v>
      </c>
      <c r="S32" s="441"/>
      <c r="T32" s="441">
        <v>1</v>
      </c>
      <c r="U32" s="441"/>
      <c r="V32" s="213">
        <v>2</v>
      </c>
      <c r="W32" s="213">
        <v>4</v>
      </c>
      <c r="X32" s="441">
        <v>3</v>
      </c>
      <c r="Y32" s="441"/>
      <c r="Z32" s="214">
        <f aca="true" t="shared" si="1" ref="Z32:Z42">IF(SUM(Q32:Y32)=0,"-",SUM(Q32:Y32))</f>
        <v>28</v>
      </c>
      <c r="AA32" s="212">
        <v>28</v>
      </c>
      <c r="AB32" s="213">
        <v>24</v>
      </c>
      <c r="AC32" s="213">
        <v>7</v>
      </c>
      <c r="AD32" s="441">
        <v>7</v>
      </c>
      <c r="AE32" s="441"/>
      <c r="AF32" s="213">
        <v>7</v>
      </c>
      <c r="AG32" s="441">
        <v>6</v>
      </c>
      <c r="AH32" s="441"/>
      <c r="AI32" s="441">
        <f aca="true" t="shared" si="2" ref="AI32:AI42">IF(SUM(AA32:AH32)=0,"-",SUM(AA32:AH32))</f>
        <v>79</v>
      </c>
      <c r="AJ32" s="442"/>
      <c r="AK32" s="212">
        <f aca="true" t="shared" si="3" ref="AK32:AK42">IF(SUM(O32,Z32,AI32)=0,"-",SUM(O32,Z32,AI32))</f>
        <v>108</v>
      </c>
      <c r="AL32" s="135"/>
      <c r="AM32" s="135"/>
    </row>
    <row r="33" spans="1:39" s="35" customFormat="1" ht="23.25" customHeight="1">
      <c r="A33" s="215"/>
      <c r="B33" s="464" t="s">
        <v>296</v>
      </c>
      <c r="C33" s="464"/>
      <c r="D33" s="464"/>
      <c r="E33" s="464"/>
      <c r="F33" s="215"/>
      <c r="G33" s="460" t="s">
        <v>297</v>
      </c>
      <c r="H33" s="445"/>
      <c r="I33" s="445">
        <v>3</v>
      </c>
      <c r="J33" s="445"/>
      <c r="K33" s="217">
        <v>2</v>
      </c>
      <c r="L33" s="217" t="s">
        <v>297</v>
      </c>
      <c r="M33" s="217" t="s">
        <v>297</v>
      </c>
      <c r="N33" s="217">
        <v>1</v>
      </c>
      <c r="O33" s="445">
        <f t="shared" si="0"/>
        <v>6</v>
      </c>
      <c r="P33" s="446"/>
      <c r="Q33" s="216">
        <v>1</v>
      </c>
      <c r="R33" s="445">
        <v>32</v>
      </c>
      <c r="S33" s="445"/>
      <c r="T33" s="445">
        <v>1</v>
      </c>
      <c r="U33" s="445"/>
      <c r="V33" s="217">
        <v>1</v>
      </c>
      <c r="W33" s="217" t="s">
        <v>297</v>
      </c>
      <c r="X33" s="445">
        <v>9</v>
      </c>
      <c r="Y33" s="445"/>
      <c r="Z33" s="218">
        <f t="shared" si="1"/>
        <v>44</v>
      </c>
      <c r="AA33" s="216" t="s">
        <v>297</v>
      </c>
      <c r="AB33" s="217">
        <v>27</v>
      </c>
      <c r="AC33" s="217">
        <v>28</v>
      </c>
      <c r="AD33" s="445">
        <v>29</v>
      </c>
      <c r="AE33" s="445"/>
      <c r="AF33" s="217" t="s">
        <v>297</v>
      </c>
      <c r="AG33" s="445">
        <v>111</v>
      </c>
      <c r="AH33" s="445"/>
      <c r="AI33" s="445">
        <f t="shared" si="2"/>
        <v>195</v>
      </c>
      <c r="AJ33" s="446"/>
      <c r="AK33" s="216">
        <f t="shared" si="3"/>
        <v>245</v>
      </c>
      <c r="AL33" s="135"/>
      <c r="AM33" s="135"/>
    </row>
    <row r="34" spans="1:39" s="35" customFormat="1" ht="23.25" customHeight="1">
      <c r="A34" s="102"/>
      <c r="B34" s="461" t="s">
        <v>298</v>
      </c>
      <c r="C34" s="461"/>
      <c r="D34" s="461"/>
      <c r="E34" s="461"/>
      <c r="F34" s="102"/>
      <c r="G34" s="456" t="s">
        <v>226</v>
      </c>
      <c r="H34" s="441"/>
      <c r="I34" s="441" t="s">
        <v>226</v>
      </c>
      <c r="J34" s="441"/>
      <c r="K34" s="213" t="s">
        <v>226</v>
      </c>
      <c r="L34" s="213" t="s">
        <v>226</v>
      </c>
      <c r="M34" s="213" t="s">
        <v>226</v>
      </c>
      <c r="N34" s="213" t="s">
        <v>226</v>
      </c>
      <c r="O34" s="441" t="str">
        <f t="shared" si="0"/>
        <v>-</v>
      </c>
      <c r="P34" s="442"/>
      <c r="Q34" s="212" t="s">
        <v>226</v>
      </c>
      <c r="R34" s="441" t="s">
        <v>226</v>
      </c>
      <c r="S34" s="441"/>
      <c r="T34" s="441" t="s">
        <v>226</v>
      </c>
      <c r="U34" s="441"/>
      <c r="V34" s="213" t="s">
        <v>226</v>
      </c>
      <c r="W34" s="213" t="s">
        <v>226</v>
      </c>
      <c r="X34" s="441" t="s">
        <v>226</v>
      </c>
      <c r="Y34" s="441"/>
      <c r="Z34" s="214" t="str">
        <f t="shared" si="1"/>
        <v>-</v>
      </c>
      <c r="AA34" s="212" t="s">
        <v>226</v>
      </c>
      <c r="AB34" s="213">
        <v>1</v>
      </c>
      <c r="AC34" s="213" t="s">
        <v>226</v>
      </c>
      <c r="AD34" s="441" t="s">
        <v>226</v>
      </c>
      <c r="AE34" s="441"/>
      <c r="AF34" s="213">
        <v>2</v>
      </c>
      <c r="AG34" s="441" t="s">
        <v>226</v>
      </c>
      <c r="AH34" s="441"/>
      <c r="AI34" s="441">
        <f t="shared" si="2"/>
        <v>3</v>
      </c>
      <c r="AJ34" s="442"/>
      <c r="AK34" s="212">
        <f t="shared" si="3"/>
        <v>3</v>
      </c>
      <c r="AL34" s="135"/>
      <c r="AM34" s="135"/>
    </row>
    <row r="35" spans="1:39" s="35" customFormat="1" ht="30" customHeight="1">
      <c r="A35" s="219"/>
      <c r="B35" s="462" t="s">
        <v>299</v>
      </c>
      <c r="C35" s="463"/>
      <c r="D35" s="463"/>
      <c r="E35" s="463"/>
      <c r="F35" s="219"/>
      <c r="G35" s="460" t="s">
        <v>35</v>
      </c>
      <c r="H35" s="445"/>
      <c r="I35" s="445" t="s">
        <v>35</v>
      </c>
      <c r="J35" s="445"/>
      <c r="K35" s="217" t="s">
        <v>35</v>
      </c>
      <c r="L35" s="217" t="s">
        <v>35</v>
      </c>
      <c r="M35" s="217" t="s">
        <v>35</v>
      </c>
      <c r="N35" s="217" t="s">
        <v>35</v>
      </c>
      <c r="O35" s="445" t="str">
        <f t="shared" si="0"/>
        <v>-</v>
      </c>
      <c r="P35" s="446"/>
      <c r="Q35" s="216" t="s">
        <v>35</v>
      </c>
      <c r="R35" s="445" t="s">
        <v>35</v>
      </c>
      <c r="S35" s="445"/>
      <c r="T35" s="445">
        <v>6</v>
      </c>
      <c r="U35" s="445"/>
      <c r="V35" s="217">
        <v>2</v>
      </c>
      <c r="W35" s="217" t="s">
        <v>35</v>
      </c>
      <c r="X35" s="445" t="s">
        <v>35</v>
      </c>
      <c r="Y35" s="445"/>
      <c r="Z35" s="218">
        <f t="shared" si="1"/>
        <v>8</v>
      </c>
      <c r="AA35" s="216" t="s">
        <v>35</v>
      </c>
      <c r="AB35" s="217" t="s">
        <v>35</v>
      </c>
      <c r="AC35" s="217">
        <v>5</v>
      </c>
      <c r="AD35" s="445" t="s">
        <v>35</v>
      </c>
      <c r="AE35" s="445"/>
      <c r="AF35" s="217" t="s">
        <v>35</v>
      </c>
      <c r="AG35" s="445" t="s">
        <v>35</v>
      </c>
      <c r="AH35" s="445"/>
      <c r="AI35" s="445">
        <f t="shared" si="2"/>
        <v>5</v>
      </c>
      <c r="AJ35" s="446"/>
      <c r="AK35" s="216">
        <f t="shared" si="3"/>
        <v>13</v>
      </c>
      <c r="AL35" s="135"/>
      <c r="AM35" s="135"/>
    </row>
    <row r="36" spans="1:39" s="35" customFormat="1" ht="23.25" customHeight="1">
      <c r="A36" s="171"/>
      <c r="B36" s="464" t="s">
        <v>300</v>
      </c>
      <c r="C36" s="464"/>
      <c r="D36" s="464"/>
      <c r="E36" s="464"/>
      <c r="F36" s="215"/>
      <c r="G36" s="460">
        <v>13</v>
      </c>
      <c r="H36" s="445"/>
      <c r="I36" s="445">
        <v>4</v>
      </c>
      <c r="J36" s="445"/>
      <c r="K36" s="217">
        <v>2</v>
      </c>
      <c r="L36" s="217" t="s">
        <v>251</v>
      </c>
      <c r="M36" s="217" t="s">
        <v>251</v>
      </c>
      <c r="N36" s="217">
        <v>1</v>
      </c>
      <c r="O36" s="445">
        <f t="shared" si="0"/>
        <v>20</v>
      </c>
      <c r="P36" s="446"/>
      <c r="Q36" s="216">
        <v>59</v>
      </c>
      <c r="R36" s="445">
        <v>67</v>
      </c>
      <c r="S36" s="445"/>
      <c r="T36" s="445">
        <v>53</v>
      </c>
      <c r="U36" s="445"/>
      <c r="V36" s="217">
        <v>87</v>
      </c>
      <c r="W36" s="217">
        <v>48</v>
      </c>
      <c r="X36" s="445">
        <v>16</v>
      </c>
      <c r="Y36" s="445"/>
      <c r="Z36" s="218">
        <f t="shared" si="1"/>
        <v>330</v>
      </c>
      <c r="AA36" s="216">
        <v>114</v>
      </c>
      <c r="AB36" s="217">
        <v>137</v>
      </c>
      <c r="AC36" s="217">
        <v>135</v>
      </c>
      <c r="AD36" s="445">
        <v>162</v>
      </c>
      <c r="AE36" s="445"/>
      <c r="AF36" s="217">
        <v>98</v>
      </c>
      <c r="AG36" s="445">
        <v>56</v>
      </c>
      <c r="AH36" s="445"/>
      <c r="AI36" s="445">
        <f t="shared" si="2"/>
        <v>702</v>
      </c>
      <c r="AJ36" s="446"/>
      <c r="AK36" s="216">
        <f t="shared" si="3"/>
        <v>1052</v>
      </c>
      <c r="AL36" s="135"/>
      <c r="AM36" s="135"/>
    </row>
    <row r="37" spans="1:39" s="35" customFormat="1" ht="23.25" customHeight="1">
      <c r="A37" s="471" t="s">
        <v>301</v>
      </c>
      <c r="B37" s="472"/>
      <c r="C37" s="482" t="s">
        <v>302</v>
      </c>
      <c r="D37" s="483"/>
      <c r="E37" s="483"/>
      <c r="F37" s="484"/>
      <c r="G37" s="456">
        <v>1</v>
      </c>
      <c r="H37" s="441"/>
      <c r="I37" s="441" t="s">
        <v>251</v>
      </c>
      <c r="J37" s="441"/>
      <c r="K37" s="213">
        <v>2</v>
      </c>
      <c r="L37" s="213">
        <v>1</v>
      </c>
      <c r="M37" s="213" t="s">
        <v>251</v>
      </c>
      <c r="N37" s="213" t="s">
        <v>251</v>
      </c>
      <c r="O37" s="441">
        <f t="shared" si="0"/>
        <v>4</v>
      </c>
      <c r="P37" s="442"/>
      <c r="Q37" s="212">
        <v>30</v>
      </c>
      <c r="R37" s="441" t="s">
        <v>251</v>
      </c>
      <c r="S37" s="441"/>
      <c r="T37" s="441">
        <v>21</v>
      </c>
      <c r="U37" s="441"/>
      <c r="V37" s="213">
        <v>13</v>
      </c>
      <c r="W37" s="213" t="s">
        <v>251</v>
      </c>
      <c r="X37" s="441" t="s">
        <v>251</v>
      </c>
      <c r="Y37" s="441"/>
      <c r="Z37" s="214">
        <f t="shared" si="1"/>
        <v>64</v>
      </c>
      <c r="AA37" s="212">
        <v>125</v>
      </c>
      <c r="AB37" s="213" t="s">
        <v>251</v>
      </c>
      <c r="AC37" s="213">
        <v>38</v>
      </c>
      <c r="AD37" s="441">
        <v>9</v>
      </c>
      <c r="AE37" s="441"/>
      <c r="AF37" s="213" t="s">
        <v>251</v>
      </c>
      <c r="AG37" s="441" t="s">
        <v>251</v>
      </c>
      <c r="AH37" s="441"/>
      <c r="AI37" s="441">
        <f t="shared" si="2"/>
        <v>172</v>
      </c>
      <c r="AJ37" s="442"/>
      <c r="AK37" s="212">
        <f t="shared" si="3"/>
        <v>240</v>
      </c>
      <c r="AL37" s="135"/>
      <c r="AM37" s="135"/>
    </row>
    <row r="38" spans="1:39" s="35" customFormat="1" ht="23.25" customHeight="1">
      <c r="A38" s="473"/>
      <c r="B38" s="472"/>
      <c r="C38" s="468" t="s">
        <v>303</v>
      </c>
      <c r="D38" s="469"/>
      <c r="E38" s="469"/>
      <c r="F38" s="470"/>
      <c r="G38" s="455" t="s">
        <v>304</v>
      </c>
      <c r="H38" s="447"/>
      <c r="I38" s="447" t="s">
        <v>304</v>
      </c>
      <c r="J38" s="447"/>
      <c r="K38" s="221" t="s">
        <v>304</v>
      </c>
      <c r="L38" s="221" t="s">
        <v>304</v>
      </c>
      <c r="M38" s="221" t="s">
        <v>304</v>
      </c>
      <c r="N38" s="221" t="s">
        <v>304</v>
      </c>
      <c r="O38" s="447" t="str">
        <f t="shared" si="0"/>
        <v>-</v>
      </c>
      <c r="P38" s="451"/>
      <c r="Q38" s="220">
        <v>40</v>
      </c>
      <c r="R38" s="447" t="s">
        <v>304</v>
      </c>
      <c r="S38" s="447"/>
      <c r="T38" s="447" t="s">
        <v>304</v>
      </c>
      <c r="U38" s="447"/>
      <c r="V38" s="221" t="s">
        <v>304</v>
      </c>
      <c r="W38" s="221" t="s">
        <v>304</v>
      </c>
      <c r="X38" s="447" t="s">
        <v>304</v>
      </c>
      <c r="Y38" s="447"/>
      <c r="Z38" s="222">
        <f t="shared" si="1"/>
        <v>40</v>
      </c>
      <c r="AA38" s="220">
        <v>22</v>
      </c>
      <c r="AB38" s="221" t="s">
        <v>304</v>
      </c>
      <c r="AC38" s="221">
        <v>2</v>
      </c>
      <c r="AD38" s="447" t="s">
        <v>304</v>
      </c>
      <c r="AE38" s="447"/>
      <c r="AF38" s="221" t="s">
        <v>304</v>
      </c>
      <c r="AG38" s="447" t="s">
        <v>304</v>
      </c>
      <c r="AH38" s="447"/>
      <c r="AI38" s="447">
        <f t="shared" si="2"/>
        <v>24</v>
      </c>
      <c r="AJ38" s="451"/>
      <c r="AK38" s="220">
        <f t="shared" si="3"/>
        <v>64</v>
      </c>
      <c r="AL38" s="135"/>
      <c r="AM38" s="135"/>
    </row>
    <row r="39" spans="1:39" s="35" customFormat="1" ht="23.25" customHeight="1">
      <c r="A39" s="473"/>
      <c r="B39" s="472"/>
      <c r="C39" s="474" t="s">
        <v>305</v>
      </c>
      <c r="D39" s="475"/>
      <c r="E39" s="475"/>
      <c r="F39" s="476"/>
      <c r="G39" s="455" t="s">
        <v>306</v>
      </c>
      <c r="H39" s="447"/>
      <c r="I39" s="447" t="s">
        <v>306</v>
      </c>
      <c r="J39" s="447"/>
      <c r="K39" s="221" t="s">
        <v>306</v>
      </c>
      <c r="L39" s="221" t="s">
        <v>306</v>
      </c>
      <c r="M39" s="221" t="s">
        <v>306</v>
      </c>
      <c r="N39" s="221" t="s">
        <v>306</v>
      </c>
      <c r="O39" s="447" t="str">
        <f t="shared" si="0"/>
        <v>-</v>
      </c>
      <c r="P39" s="451"/>
      <c r="Q39" s="220">
        <v>3</v>
      </c>
      <c r="R39" s="447" t="s">
        <v>306</v>
      </c>
      <c r="S39" s="447"/>
      <c r="T39" s="447">
        <v>2</v>
      </c>
      <c r="U39" s="447"/>
      <c r="V39" s="221" t="s">
        <v>306</v>
      </c>
      <c r="W39" s="221">
        <v>2</v>
      </c>
      <c r="X39" s="447" t="s">
        <v>306</v>
      </c>
      <c r="Y39" s="447"/>
      <c r="Z39" s="222">
        <f t="shared" si="1"/>
        <v>7</v>
      </c>
      <c r="AA39" s="220">
        <v>9</v>
      </c>
      <c r="AB39" s="221">
        <v>1</v>
      </c>
      <c r="AC39" s="221">
        <v>12</v>
      </c>
      <c r="AD39" s="447">
        <v>5</v>
      </c>
      <c r="AE39" s="447"/>
      <c r="AF39" s="221" t="s">
        <v>306</v>
      </c>
      <c r="AG39" s="447" t="s">
        <v>306</v>
      </c>
      <c r="AH39" s="447"/>
      <c r="AI39" s="447">
        <f t="shared" si="2"/>
        <v>27</v>
      </c>
      <c r="AJ39" s="451"/>
      <c r="AK39" s="220">
        <f t="shared" si="3"/>
        <v>34</v>
      </c>
      <c r="AL39" s="135"/>
      <c r="AM39" s="135"/>
    </row>
    <row r="40" spans="1:39" s="35" customFormat="1" ht="23.25" customHeight="1">
      <c r="A40" s="473"/>
      <c r="B40" s="472"/>
      <c r="C40" s="477" t="s">
        <v>307</v>
      </c>
      <c r="D40" s="478"/>
      <c r="E40" s="478"/>
      <c r="F40" s="479"/>
      <c r="G40" s="455" t="s">
        <v>308</v>
      </c>
      <c r="H40" s="447"/>
      <c r="I40" s="447" t="s">
        <v>308</v>
      </c>
      <c r="J40" s="447"/>
      <c r="K40" s="221" t="s">
        <v>308</v>
      </c>
      <c r="L40" s="221" t="s">
        <v>308</v>
      </c>
      <c r="M40" s="221" t="s">
        <v>308</v>
      </c>
      <c r="N40" s="221" t="s">
        <v>308</v>
      </c>
      <c r="O40" s="447" t="str">
        <f t="shared" si="0"/>
        <v>-</v>
      </c>
      <c r="P40" s="451"/>
      <c r="Q40" s="220" t="s">
        <v>308</v>
      </c>
      <c r="R40" s="447" t="s">
        <v>308</v>
      </c>
      <c r="S40" s="447"/>
      <c r="T40" s="447">
        <v>1</v>
      </c>
      <c r="U40" s="447"/>
      <c r="V40" s="221">
        <v>11</v>
      </c>
      <c r="W40" s="221" t="s">
        <v>308</v>
      </c>
      <c r="X40" s="447" t="s">
        <v>308</v>
      </c>
      <c r="Y40" s="447"/>
      <c r="Z40" s="222">
        <f t="shared" si="1"/>
        <v>12</v>
      </c>
      <c r="AA40" s="220" t="s">
        <v>308</v>
      </c>
      <c r="AB40" s="221" t="s">
        <v>308</v>
      </c>
      <c r="AC40" s="221">
        <v>2</v>
      </c>
      <c r="AD40" s="447">
        <v>37</v>
      </c>
      <c r="AE40" s="447"/>
      <c r="AF40" s="221" t="s">
        <v>308</v>
      </c>
      <c r="AG40" s="447" t="s">
        <v>308</v>
      </c>
      <c r="AH40" s="447"/>
      <c r="AI40" s="447">
        <f t="shared" si="2"/>
        <v>39</v>
      </c>
      <c r="AJ40" s="451"/>
      <c r="AK40" s="220">
        <f t="shared" si="3"/>
        <v>51</v>
      </c>
      <c r="AL40" s="135"/>
      <c r="AM40" s="135"/>
    </row>
    <row r="41" spans="1:39" s="35" customFormat="1" ht="23.25" customHeight="1">
      <c r="A41" s="473"/>
      <c r="B41" s="472"/>
      <c r="C41" s="468" t="s">
        <v>309</v>
      </c>
      <c r="D41" s="469"/>
      <c r="E41" s="469"/>
      <c r="F41" s="470"/>
      <c r="G41" s="455" t="s">
        <v>251</v>
      </c>
      <c r="H41" s="447"/>
      <c r="I41" s="447" t="s">
        <v>251</v>
      </c>
      <c r="J41" s="447"/>
      <c r="K41" s="221" t="s">
        <v>251</v>
      </c>
      <c r="L41" s="221" t="s">
        <v>251</v>
      </c>
      <c r="M41" s="221" t="s">
        <v>251</v>
      </c>
      <c r="N41" s="221" t="s">
        <v>251</v>
      </c>
      <c r="O41" s="447" t="str">
        <f t="shared" si="0"/>
        <v>-</v>
      </c>
      <c r="P41" s="451"/>
      <c r="Q41" s="220" t="s">
        <v>251</v>
      </c>
      <c r="R41" s="447" t="s">
        <v>251</v>
      </c>
      <c r="S41" s="447"/>
      <c r="T41" s="447" t="s">
        <v>251</v>
      </c>
      <c r="U41" s="447"/>
      <c r="V41" s="221" t="s">
        <v>251</v>
      </c>
      <c r="W41" s="221" t="s">
        <v>251</v>
      </c>
      <c r="X41" s="447" t="s">
        <v>251</v>
      </c>
      <c r="Y41" s="447"/>
      <c r="Z41" s="222" t="str">
        <f t="shared" si="1"/>
        <v>-</v>
      </c>
      <c r="AA41" s="220" t="s">
        <v>251</v>
      </c>
      <c r="AB41" s="221" t="s">
        <v>251</v>
      </c>
      <c r="AC41" s="221" t="s">
        <v>251</v>
      </c>
      <c r="AD41" s="447" t="s">
        <v>251</v>
      </c>
      <c r="AE41" s="447"/>
      <c r="AF41" s="221" t="s">
        <v>251</v>
      </c>
      <c r="AG41" s="447" t="s">
        <v>251</v>
      </c>
      <c r="AH41" s="447"/>
      <c r="AI41" s="447" t="str">
        <f t="shared" si="2"/>
        <v>-</v>
      </c>
      <c r="AJ41" s="451"/>
      <c r="AK41" s="220" t="str">
        <f t="shared" si="3"/>
        <v>-</v>
      </c>
      <c r="AL41" s="135"/>
      <c r="AM41" s="135"/>
    </row>
    <row r="42" spans="1:39" s="35" customFormat="1" ht="23.25" customHeight="1">
      <c r="A42" s="473"/>
      <c r="B42" s="472"/>
      <c r="C42" s="480" t="s">
        <v>175</v>
      </c>
      <c r="D42" s="467"/>
      <c r="E42" s="467"/>
      <c r="F42" s="481"/>
      <c r="G42" s="456">
        <f>IF(SUM(G37:H41)=0,"-",SUM(G37:H41))</f>
        <v>1</v>
      </c>
      <c r="H42" s="441"/>
      <c r="I42" s="441" t="str">
        <f>IF(SUM(I37:J41)=0,"-",SUM(I37:J41))</f>
        <v>-</v>
      </c>
      <c r="J42" s="441"/>
      <c r="K42" s="213">
        <f>IF(SUM(K37:K41)=0,"-",SUM(K37:K41))</f>
        <v>2</v>
      </c>
      <c r="L42" s="213">
        <f>IF(SUM(L37:L41)=0,"-",SUM(L37:L41))</f>
        <v>1</v>
      </c>
      <c r="M42" s="213" t="str">
        <f>IF(SUM(M37:M41)=0,"-",SUM(M37:M41))</f>
        <v>-</v>
      </c>
      <c r="N42" s="213" t="str">
        <f>IF(SUM(N37:N41)=0,"-",SUM(N37:N41))</f>
        <v>-</v>
      </c>
      <c r="O42" s="441">
        <f t="shared" si="0"/>
        <v>4</v>
      </c>
      <c r="P42" s="442"/>
      <c r="Q42" s="212">
        <f>IF(SUM(Q37:Q41)=0,"-",SUM(Q37:Q41))</f>
        <v>73</v>
      </c>
      <c r="R42" s="441" t="str">
        <f>IF(SUM(R37:S41)=0,"-",SUM(R37:S41))</f>
        <v>-</v>
      </c>
      <c r="S42" s="441"/>
      <c r="T42" s="441">
        <f>IF(SUM(T37:U41)=0,"-",SUM(T37:U41))</f>
        <v>24</v>
      </c>
      <c r="U42" s="441"/>
      <c r="V42" s="213">
        <f>IF(SUM(V37:V41)=0,"-",SUM(V37:V41))</f>
        <v>24</v>
      </c>
      <c r="W42" s="213">
        <f>IF(SUM(W37:W41)=0,"-",SUM(W37:W41))</f>
        <v>2</v>
      </c>
      <c r="X42" s="441" t="str">
        <f>IF(SUM(X37:Y41)=0,"-",SUM(X37:Y41))</f>
        <v>-</v>
      </c>
      <c r="Y42" s="441"/>
      <c r="Z42" s="214">
        <f t="shared" si="1"/>
        <v>123</v>
      </c>
      <c r="AA42" s="212">
        <f>IF(SUM(AA37:AA41)=0,"-",SUM(AA37:AA41))</f>
        <v>156</v>
      </c>
      <c r="AB42" s="213">
        <f>IF(SUM(AB37:AB41)=0,"-",SUM(AB37:AB41))</f>
        <v>1</v>
      </c>
      <c r="AC42" s="213">
        <f>IF(SUM(AC37:AC41)=0,"-",SUM(AC37:AC41))</f>
        <v>54</v>
      </c>
      <c r="AD42" s="441">
        <f>IF(SUM(AD37:AE41)=0,"-",SUM(AD37:AE41))</f>
        <v>51</v>
      </c>
      <c r="AE42" s="441"/>
      <c r="AF42" s="213" t="str">
        <f>IF(SUM(AF37:AF41)=0,"-",SUM(AF37:AF41))</f>
        <v>-</v>
      </c>
      <c r="AG42" s="441" t="str">
        <f>IF(SUM(AG37:AH41)=0,"-",SUM(AG37:AH41))</f>
        <v>-</v>
      </c>
      <c r="AH42" s="441"/>
      <c r="AI42" s="441">
        <f t="shared" si="2"/>
        <v>262</v>
      </c>
      <c r="AJ42" s="442"/>
      <c r="AK42" s="212">
        <f t="shared" si="3"/>
        <v>389</v>
      </c>
      <c r="AL42" s="135"/>
      <c r="AM42" s="135"/>
    </row>
    <row r="43" spans="1:39" s="35" customFormat="1" ht="23.25" customHeight="1" thickBot="1">
      <c r="A43" s="457" t="s">
        <v>248</v>
      </c>
      <c r="B43" s="457"/>
      <c r="C43" s="457"/>
      <c r="D43" s="457"/>
      <c r="E43" s="457"/>
      <c r="F43" s="458"/>
      <c r="G43" s="454">
        <f>IF(SUM(G32:H36,G42)=0,"-",SUM(G32:H36,G42))</f>
        <v>15</v>
      </c>
      <c r="H43" s="448"/>
      <c r="I43" s="448">
        <f>IF(SUM(I32:J36,I42)=0,"-",SUM(I32:J36,I42))</f>
        <v>7</v>
      </c>
      <c r="J43" s="448"/>
      <c r="K43" s="224">
        <f>IF(SUM(K32:K36,K42)=0,"-",SUM(K32:K36,K42))</f>
        <v>6</v>
      </c>
      <c r="L43" s="224">
        <f>IF(SUM(L32:L36,L42)=0,"-",SUM(L32:L36,L42))</f>
        <v>1</v>
      </c>
      <c r="M43" s="224" t="str">
        <f>IF(SUM(M32:M36,M42)=0,"-",SUM(M32:M36,M42))</f>
        <v>-</v>
      </c>
      <c r="N43" s="224">
        <f>IF(SUM(N32:N36,N42)=0,"-",SUM(N32:N36,N42))</f>
        <v>2</v>
      </c>
      <c r="O43" s="448">
        <f>IF(SUM(O32:P36,O42)=0,"-",SUM(O32:P36,O42))</f>
        <v>31</v>
      </c>
      <c r="P43" s="449"/>
      <c r="Q43" s="223">
        <f>IF(SUM(Q32:Q36,Q42)=0,"-",SUM(Q32:Q36,Q42))</f>
        <v>144</v>
      </c>
      <c r="R43" s="448">
        <f>IF(SUM(R32:S36,R42)=0,"-",SUM(R32:S36,R42))</f>
        <v>106</v>
      </c>
      <c r="S43" s="448"/>
      <c r="T43" s="448">
        <f>IF(SUM(T32:U36,T42)=0,"-",SUM(T32:U36,T42))</f>
        <v>85</v>
      </c>
      <c r="U43" s="448"/>
      <c r="V43" s="224">
        <f>IF(SUM(V32:V36,V42)=0,"-",SUM(V32:V36,V42))</f>
        <v>116</v>
      </c>
      <c r="W43" s="224">
        <f>IF(SUM(W32:W36,W42)=0,"-",SUM(W32:W36,W42))</f>
        <v>54</v>
      </c>
      <c r="X43" s="448">
        <f>IF(SUM(X32:Y36,X42)=0,"-",SUM(X32:Y36,X42))</f>
        <v>28</v>
      </c>
      <c r="Y43" s="448"/>
      <c r="Z43" s="225">
        <f>IF(SUM(Z32:Z36,Z42)=0,"-",SUM(Z32:Z36,Z42))</f>
        <v>533</v>
      </c>
      <c r="AA43" s="223">
        <f>IF(SUM(AA32:AA36,AA42)=0,"-",SUM(AA32:AA36,AA42))</f>
        <v>298</v>
      </c>
      <c r="AB43" s="224">
        <f>IF(SUM(AB32:AB36,AB42)=0,"-",SUM(AB32:AB36,AB42))</f>
        <v>190</v>
      </c>
      <c r="AC43" s="224">
        <f>IF(SUM(AC32:AC36,AC42)=0,"-",SUM(AC32:AC36,AC42))</f>
        <v>229</v>
      </c>
      <c r="AD43" s="448">
        <f>IF(SUM(AD32:AE36,AD42)=0,"-",SUM(AD32:AE36,AD42))</f>
        <v>249</v>
      </c>
      <c r="AE43" s="448"/>
      <c r="AF43" s="224">
        <f>IF(SUM(AF32:AF36,AF42)=0,"-",SUM(AF32:AF36,AF42))</f>
        <v>107</v>
      </c>
      <c r="AG43" s="448">
        <f>IF(SUM(AG32:AH36,AG42)=0,"-",SUM(AG32:AH36,AG42))</f>
        <v>173</v>
      </c>
      <c r="AH43" s="448"/>
      <c r="AI43" s="448">
        <f>IF(SUM(AI32:AJ36,AI42)=0,"-",SUM(AI32:AJ36,AI42))</f>
        <v>1246</v>
      </c>
      <c r="AJ43" s="449"/>
      <c r="AK43" s="223">
        <f>IF(SUM(AK32:AK36,AK42)=0,"-",SUM(AK32:AK36,AK42))</f>
        <v>1810</v>
      </c>
      <c r="AL43" s="135"/>
      <c r="AM43" s="135"/>
    </row>
    <row r="44" spans="1:39" s="35" customFormat="1" ht="18" customHeight="1">
      <c r="A44" s="102" t="s">
        <v>37</v>
      </c>
      <c r="B44" s="102"/>
      <c r="C44" s="102"/>
      <c r="D44" s="102"/>
      <c r="E44" s="102"/>
      <c r="F44" s="102"/>
      <c r="G44" s="102"/>
      <c r="H44" s="102"/>
      <c r="I44" s="102"/>
      <c r="J44" s="102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135"/>
      <c r="AM44" s="135"/>
    </row>
    <row r="45" spans="1:19" s="94" customFormat="1" ht="13.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1:19" s="190" customFormat="1" ht="13.5" customHeight="1">
      <c r="A46" s="110"/>
      <c r="B46" s="110"/>
      <c r="C46" s="110"/>
      <c r="D46" s="110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</row>
    <row r="47" spans="1:19" s="94" customFormat="1" ht="13.5" customHeight="1">
      <c r="A47" s="110"/>
      <c r="B47" s="110"/>
      <c r="C47" s="110"/>
      <c r="D47" s="110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1:19" s="94" customFormat="1" ht="13.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1:19" s="190" customFormat="1" ht="13.5" customHeight="1">
      <c r="A49" s="110"/>
      <c r="B49" s="110"/>
      <c r="C49" s="110"/>
      <c r="D49" s="110"/>
      <c r="E49" s="110"/>
      <c r="F49" s="110"/>
      <c r="G49" s="110"/>
      <c r="H49" s="110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</row>
    <row r="50" spans="1:19" s="94" customFormat="1" ht="13.5" customHeight="1">
      <c r="A50" s="110"/>
      <c r="B50" s="110"/>
      <c r="C50" s="110"/>
      <c r="D50" s="110"/>
      <c r="E50" s="110"/>
      <c r="F50" s="110"/>
      <c r="G50" s="110"/>
      <c r="H50" s="110"/>
      <c r="I50" s="93"/>
      <c r="J50" s="93"/>
      <c r="K50" s="93"/>
      <c r="L50" s="93"/>
      <c r="M50" s="93"/>
      <c r="N50" s="93"/>
      <c r="O50" s="93"/>
      <c r="P50" s="191"/>
      <c r="Q50" s="191"/>
      <c r="R50" s="191"/>
      <c r="S50" s="191"/>
    </row>
    <row r="51" spans="1:19" s="94" customFormat="1" ht="13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3.5" customHeight="1">
      <c r="A52" s="21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19" ht="13.5" customHeight="1">
      <c r="A53" s="2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ht="13.5" customHeight="1">
      <c r="A54" s="2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1:19" ht="13.5" customHeight="1">
      <c r="A55" s="21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19" ht="13.5" customHeight="1">
      <c r="A56" s="21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1:19" ht="13.5" customHeight="1">
      <c r="A57" s="21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ht="13.5" customHeight="1">
      <c r="A58" s="21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1:19" ht="13.5" customHeight="1">
      <c r="A59" s="21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19" ht="13.5" customHeight="1">
      <c r="A60" s="21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1:19" ht="13.5" customHeight="1">
      <c r="A61" s="21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 ht="13.5" customHeight="1">
      <c r="A62" s="21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 ht="13.5" customHeight="1">
      <c r="A63" s="21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ht="13.5" customHeight="1">
      <c r="A64" s="21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1:19" ht="13.5" customHeight="1">
      <c r="A65" s="21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1:19" ht="13.5" customHeight="1">
      <c r="A66" s="21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1:19" ht="13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3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3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3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3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s="112" customFormat="1" ht="13.5" customHeight="1">
      <c r="A72" s="110"/>
      <c r="B72" s="110"/>
      <c r="C72" s="110"/>
      <c r="D72" s="110"/>
      <c r="E72" s="110"/>
      <c r="F72" s="110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</row>
    <row r="73" spans="1:19" ht="13.5" customHeight="1">
      <c r="A73" s="110"/>
      <c r="B73" s="110"/>
      <c r="C73" s="110"/>
      <c r="D73" s="110"/>
      <c r="E73" s="110"/>
      <c r="F73" s="110"/>
      <c r="G73" s="22"/>
      <c r="H73" s="22"/>
      <c r="I73" s="22"/>
      <c r="J73" s="22"/>
      <c r="K73" s="22"/>
      <c r="L73" s="22"/>
      <c r="M73" s="22"/>
      <c r="N73" s="22"/>
      <c r="O73" s="113"/>
      <c r="P73" s="113"/>
      <c r="Q73" s="113"/>
      <c r="R73" s="113"/>
      <c r="S73" s="113"/>
    </row>
    <row r="74" spans="1:19" ht="13.5" customHeight="1">
      <c r="A74" s="192"/>
      <c r="B74" s="193"/>
      <c r="C74" s="193"/>
      <c r="D74" s="192"/>
      <c r="E74" s="192"/>
      <c r="F74" s="192"/>
      <c r="G74" s="193"/>
      <c r="H74" s="194"/>
      <c r="I74" s="192"/>
      <c r="J74" s="193"/>
      <c r="K74" s="194"/>
      <c r="L74" s="192"/>
      <c r="M74" s="193"/>
      <c r="N74" s="195"/>
      <c r="O74" s="192"/>
      <c r="P74" s="193"/>
      <c r="Q74" s="194"/>
      <c r="R74" s="192"/>
      <c r="S74" s="193"/>
    </row>
    <row r="75" spans="1:19" ht="13.5" customHeight="1">
      <c r="A75" s="192"/>
      <c r="B75" s="193"/>
      <c r="C75" s="193"/>
      <c r="D75" s="192"/>
      <c r="E75" s="192"/>
      <c r="F75" s="192"/>
      <c r="G75" s="193"/>
      <c r="H75" s="194"/>
      <c r="I75" s="192"/>
      <c r="J75" s="193"/>
      <c r="K75" s="194"/>
      <c r="L75" s="192"/>
      <c r="M75" s="193"/>
      <c r="N75" s="195"/>
      <c r="O75" s="192"/>
      <c r="P75" s="193"/>
      <c r="Q75" s="194"/>
      <c r="R75" s="192"/>
      <c r="S75" s="193"/>
    </row>
    <row r="76" spans="1:19" ht="19.5" customHeight="1">
      <c r="A76" s="248"/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2"/>
      <c r="N76" s="22"/>
      <c r="O76" s="22"/>
      <c r="P76" s="22"/>
      <c r="Q76" s="22"/>
      <c r="R76" s="22"/>
      <c r="S76" s="22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mergeCells count="324">
    <mergeCell ref="AF2:AK2"/>
    <mergeCell ref="AA28:AK28"/>
    <mergeCell ref="A76:L76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I7:L7"/>
    <mergeCell ref="I8:L8"/>
    <mergeCell ref="I9:L9"/>
    <mergeCell ref="I10:L10"/>
    <mergeCell ref="I3:L3"/>
    <mergeCell ref="I4:L4"/>
    <mergeCell ref="I5:L5"/>
    <mergeCell ref="I6:L6"/>
    <mergeCell ref="E16:G16"/>
    <mergeCell ref="E17:G17"/>
    <mergeCell ref="I15:L15"/>
    <mergeCell ref="I16:L16"/>
    <mergeCell ref="I17:L17"/>
    <mergeCell ref="B14:C14"/>
    <mergeCell ref="B15:C15"/>
    <mergeCell ref="I13:L13"/>
    <mergeCell ref="I14:L14"/>
    <mergeCell ref="B17:C17"/>
    <mergeCell ref="I11:L11"/>
    <mergeCell ref="I12:L12"/>
    <mergeCell ref="A3:H3"/>
    <mergeCell ref="B8:C8"/>
    <mergeCell ref="B9:C9"/>
    <mergeCell ref="B10:C10"/>
    <mergeCell ref="B16:C16"/>
    <mergeCell ref="A4:H4"/>
    <mergeCell ref="B13:C13"/>
    <mergeCell ref="M3:O3"/>
    <mergeCell ref="M4:O4"/>
    <mergeCell ref="M5:O5"/>
    <mergeCell ref="M6:O6"/>
    <mergeCell ref="M13:O13"/>
    <mergeCell ref="M14:O14"/>
    <mergeCell ref="M7:O7"/>
    <mergeCell ref="M8:O8"/>
    <mergeCell ref="M9:O9"/>
    <mergeCell ref="M10:O10"/>
    <mergeCell ref="M17:O17"/>
    <mergeCell ref="P3:T3"/>
    <mergeCell ref="P4:T4"/>
    <mergeCell ref="P5:T5"/>
    <mergeCell ref="P6:T6"/>
    <mergeCell ref="P7:T7"/>
    <mergeCell ref="P8:T8"/>
    <mergeCell ref="P9:T9"/>
    <mergeCell ref="M11:O11"/>
    <mergeCell ref="M12:O12"/>
    <mergeCell ref="P10:T10"/>
    <mergeCell ref="P11:T11"/>
    <mergeCell ref="P16:T16"/>
    <mergeCell ref="P17:T17"/>
    <mergeCell ref="P12:T12"/>
    <mergeCell ref="P13:T13"/>
    <mergeCell ref="P14:T14"/>
    <mergeCell ref="P15:T15"/>
    <mergeCell ref="U9:X9"/>
    <mergeCell ref="U14:X14"/>
    <mergeCell ref="U10:X10"/>
    <mergeCell ref="U11:X11"/>
    <mergeCell ref="U12:X12"/>
    <mergeCell ref="U13:X13"/>
    <mergeCell ref="U5:X5"/>
    <mergeCell ref="U6:X6"/>
    <mergeCell ref="U7:X7"/>
    <mergeCell ref="U8:X8"/>
    <mergeCell ref="U17:X17"/>
    <mergeCell ref="Y3:AA3"/>
    <mergeCell ref="Y4:AA4"/>
    <mergeCell ref="Y5:AA5"/>
    <mergeCell ref="Y6:AA6"/>
    <mergeCell ref="Y7:AA7"/>
    <mergeCell ref="Y8:AA8"/>
    <mergeCell ref="Y9:AA9"/>
    <mergeCell ref="U3:X3"/>
    <mergeCell ref="U4:X4"/>
    <mergeCell ref="Y17:AA17"/>
    <mergeCell ref="Y10:AA10"/>
    <mergeCell ref="Y11:AA11"/>
    <mergeCell ref="Y12:AA12"/>
    <mergeCell ref="Y13:AA13"/>
    <mergeCell ref="Y14:AA14"/>
    <mergeCell ref="Y15:AA15"/>
    <mergeCell ref="AE6:AI6"/>
    <mergeCell ref="AB10:AD10"/>
    <mergeCell ref="AB11:AD11"/>
    <mergeCell ref="Y16:AA16"/>
    <mergeCell ref="AB12:AD12"/>
    <mergeCell ref="AB13:AD13"/>
    <mergeCell ref="AE13:AI13"/>
    <mergeCell ref="AE10:AI10"/>
    <mergeCell ref="AE11:AI11"/>
    <mergeCell ref="AE12:AI12"/>
    <mergeCell ref="AB17:AD17"/>
    <mergeCell ref="AB14:AD14"/>
    <mergeCell ref="AE14:AI14"/>
    <mergeCell ref="AE15:AI15"/>
    <mergeCell ref="AB15:AD15"/>
    <mergeCell ref="AB16:AD16"/>
    <mergeCell ref="AJ11:AK11"/>
    <mergeCell ref="AJ12:AK12"/>
    <mergeCell ref="AJ13:AK13"/>
    <mergeCell ref="AJ7:AK7"/>
    <mergeCell ref="AJ8:AK8"/>
    <mergeCell ref="AJ9:AK9"/>
    <mergeCell ref="AJ17:AK17"/>
    <mergeCell ref="AJ14:AK14"/>
    <mergeCell ref="AE16:AI16"/>
    <mergeCell ref="AE17:AI17"/>
    <mergeCell ref="AJ15:AK15"/>
    <mergeCell ref="AJ16:AK16"/>
    <mergeCell ref="AJ6:AK6"/>
    <mergeCell ref="AB5:AD5"/>
    <mergeCell ref="AB6:AD6"/>
    <mergeCell ref="AJ10:AK10"/>
    <mergeCell ref="AE7:AI7"/>
    <mergeCell ref="AE8:AI8"/>
    <mergeCell ref="AE9:AI9"/>
    <mergeCell ref="AB7:AD7"/>
    <mergeCell ref="AB8:AD8"/>
    <mergeCell ref="AB9:AD9"/>
    <mergeCell ref="J22:X22"/>
    <mergeCell ref="Y22:AK22"/>
    <mergeCell ref="S23:X23"/>
    <mergeCell ref="B5:C5"/>
    <mergeCell ref="B6:C6"/>
    <mergeCell ref="B7:C7"/>
    <mergeCell ref="A22:I23"/>
    <mergeCell ref="A20:AK20"/>
    <mergeCell ref="B11:C11"/>
    <mergeCell ref="B12:C12"/>
    <mergeCell ref="AJ3:AK3"/>
    <mergeCell ref="AJ4:AK4"/>
    <mergeCell ref="AJ5:AK5"/>
    <mergeCell ref="AB3:AD3"/>
    <mergeCell ref="AB4:AD4"/>
    <mergeCell ref="AE3:AI3"/>
    <mergeCell ref="AE4:AI4"/>
    <mergeCell ref="AE5:AI5"/>
    <mergeCell ref="U15:X15"/>
    <mergeCell ref="U16:X16"/>
    <mergeCell ref="M15:O15"/>
    <mergeCell ref="M16:O16"/>
    <mergeCell ref="A25:I25"/>
    <mergeCell ref="AC18:AK18"/>
    <mergeCell ref="A18:J18"/>
    <mergeCell ref="J23:M23"/>
    <mergeCell ref="J24:M24"/>
    <mergeCell ref="J25:M25"/>
    <mergeCell ref="N23:R23"/>
    <mergeCell ref="N24:R24"/>
    <mergeCell ref="N25:R25"/>
    <mergeCell ref="A24:I24"/>
    <mergeCell ref="S25:X25"/>
    <mergeCell ref="Y23:AB23"/>
    <mergeCell ref="Y24:AB24"/>
    <mergeCell ref="Y25:AB25"/>
    <mergeCell ref="S24:X24"/>
    <mergeCell ref="AC23:AG23"/>
    <mergeCell ref="AC24:AG24"/>
    <mergeCell ref="AC25:AG25"/>
    <mergeCell ref="AH23:AK23"/>
    <mergeCell ref="AH24:AK24"/>
    <mergeCell ref="AH25:AK25"/>
    <mergeCell ref="C38:F38"/>
    <mergeCell ref="A37:B42"/>
    <mergeCell ref="C39:F39"/>
    <mergeCell ref="C40:F40"/>
    <mergeCell ref="C41:F41"/>
    <mergeCell ref="C42:F42"/>
    <mergeCell ref="C37:F37"/>
    <mergeCell ref="A29:F29"/>
    <mergeCell ref="A30:F30"/>
    <mergeCell ref="B31:E32"/>
    <mergeCell ref="B33:E33"/>
    <mergeCell ref="B34:E34"/>
    <mergeCell ref="B35:E35"/>
    <mergeCell ref="B36:E36"/>
    <mergeCell ref="A26:AK26"/>
    <mergeCell ref="T30:U30"/>
    <mergeCell ref="T31:U31"/>
    <mergeCell ref="T32:U32"/>
    <mergeCell ref="T33:U33"/>
    <mergeCell ref="T34:U34"/>
    <mergeCell ref="T35:U35"/>
    <mergeCell ref="A43:F43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R30:S30"/>
    <mergeCell ref="R31:S31"/>
    <mergeCell ref="R32:S32"/>
    <mergeCell ref="R33:S33"/>
    <mergeCell ref="R34:S34"/>
    <mergeCell ref="R35:S35"/>
    <mergeCell ref="R36:S36"/>
    <mergeCell ref="R42:S42"/>
    <mergeCell ref="R43:S43"/>
    <mergeCell ref="T36:U36"/>
    <mergeCell ref="R37:S37"/>
    <mergeCell ref="T38:U38"/>
    <mergeCell ref="T39:U39"/>
    <mergeCell ref="T40:U40"/>
    <mergeCell ref="R41:S41"/>
    <mergeCell ref="R38:S38"/>
    <mergeCell ref="R39:S39"/>
    <mergeCell ref="R40:S40"/>
    <mergeCell ref="T42:U42"/>
    <mergeCell ref="T43:U43"/>
    <mergeCell ref="X30:Y30"/>
    <mergeCell ref="X31:Y31"/>
    <mergeCell ref="X32:Y32"/>
    <mergeCell ref="X33:Y33"/>
    <mergeCell ref="X34:Y34"/>
    <mergeCell ref="X35:Y35"/>
    <mergeCell ref="X36:Y36"/>
    <mergeCell ref="T37:U37"/>
    <mergeCell ref="X41:Y41"/>
    <mergeCell ref="X42:Y42"/>
    <mergeCell ref="X43:Y43"/>
    <mergeCell ref="G29:P29"/>
    <mergeCell ref="Q29:Z29"/>
    <mergeCell ref="X37:Y37"/>
    <mergeCell ref="X38:Y38"/>
    <mergeCell ref="X39:Y39"/>
    <mergeCell ref="X40:Y40"/>
    <mergeCell ref="T41:U41"/>
    <mergeCell ref="AD30:AE30"/>
    <mergeCell ref="AD31:AE31"/>
    <mergeCell ref="AD32:AE32"/>
    <mergeCell ref="AD33:AE33"/>
    <mergeCell ref="AD39:AE39"/>
    <mergeCell ref="AD40:AE40"/>
    <mergeCell ref="AD41:AE41"/>
    <mergeCell ref="AD34:AE34"/>
    <mergeCell ref="AD35:AE35"/>
    <mergeCell ref="AD36:AE36"/>
    <mergeCell ref="AD37:AE37"/>
    <mergeCell ref="AD42:AE42"/>
    <mergeCell ref="AD43:AE43"/>
    <mergeCell ref="AG30:AH30"/>
    <mergeCell ref="AG31:AH31"/>
    <mergeCell ref="AG32:AH32"/>
    <mergeCell ref="AG33:AH33"/>
    <mergeCell ref="AG34:AH34"/>
    <mergeCell ref="AG35:AH35"/>
    <mergeCell ref="AG36:AH36"/>
    <mergeCell ref="AD38:AE38"/>
    <mergeCell ref="AG39:AH39"/>
    <mergeCell ref="AG40:AH40"/>
    <mergeCell ref="AG37:AH37"/>
    <mergeCell ref="AG41:AH41"/>
    <mergeCell ref="AI43:AJ43"/>
    <mergeCell ref="AA29:AJ29"/>
    <mergeCell ref="AK29:AK30"/>
    <mergeCell ref="AI38:AJ38"/>
    <mergeCell ref="AI39:AJ39"/>
    <mergeCell ref="AI40:AJ40"/>
    <mergeCell ref="AI41:AJ41"/>
    <mergeCell ref="AG42:AH42"/>
    <mergeCell ref="AG43:AH43"/>
    <mergeCell ref="AI30:AJ30"/>
    <mergeCell ref="AA21:AK21"/>
    <mergeCell ref="AI42:AJ42"/>
    <mergeCell ref="AI31:AJ31"/>
    <mergeCell ref="AI32:AJ32"/>
    <mergeCell ref="AI33:AJ33"/>
    <mergeCell ref="AI34:AJ34"/>
    <mergeCell ref="AI35:AJ35"/>
    <mergeCell ref="AI36:AJ36"/>
    <mergeCell ref="AI37:AJ37"/>
    <mergeCell ref="AG38:AH38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Ｐゴシック,太字"&amp;10福　　祉</oddHeader>
    <oddFooter>&amp;C&amp;"ＭＳ 明朝,標準"&amp;10 68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浩昭</dc:creator>
  <cp:keywords/>
  <dc:description/>
  <cp:lastModifiedBy>瀬尾　浩昭</cp:lastModifiedBy>
  <cp:lastPrinted>2007-05-01T02:57:09Z</cp:lastPrinted>
  <dcterms:created xsi:type="dcterms:W3CDTF">2007-04-25T02:05:32Z</dcterms:created>
  <dcterms:modified xsi:type="dcterms:W3CDTF">2007-06-06T22:49:20Z</dcterms:modified>
  <cp:category/>
  <cp:version/>
  <cp:contentType/>
  <cp:contentStatus/>
</cp:coreProperties>
</file>